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elly\Desktop\"/>
    </mc:Choice>
  </mc:AlternateContent>
  <bookViews>
    <workbookView xWindow="0" yWindow="0" windowWidth="23040" windowHeight="9060"/>
  </bookViews>
  <sheets>
    <sheet name="Diversion" sheetId="1" r:id="rId1"/>
  </sheets>
  <calcPr calcId="162913"/>
</workbook>
</file>

<file path=xl/calcChain.xml><?xml version="1.0" encoding="utf-8"?>
<calcChain xmlns="http://schemas.openxmlformats.org/spreadsheetml/2006/main">
  <c r="J75" i="1" l="1"/>
  <c r="K78" i="1" s="1"/>
  <c r="O71" i="1"/>
  <c r="K71" i="1"/>
  <c r="O70" i="1"/>
  <c r="K70" i="1"/>
  <c r="G70" i="1"/>
  <c r="C70" i="1"/>
  <c r="O68" i="1"/>
  <c r="K68" i="1"/>
  <c r="O67" i="1"/>
  <c r="K67" i="1"/>
  <c r="G67" i="1"/>
  <c r="C67" i="1"/>
  <c r="N66" i="1"/>
  <c r="O69" i="1" s="1"/>
  <c r="J66" i="1"/>
  <c r="K69" i="1" s="1"/>
  <c r="F66" i="1"/>
  <c r="G71" i="1" s="1"/>
  <c r="B66" i="1"/>
  <c r="C71" i="1" s="1"/>
  <c r="R59" i="1"/>
  <c r="R58" i="1" s="1"/>
  <c r="O59" i="1"/>
  <c r="N58" i="1"/>
  <c r="R56" i="1"/>
  <c r="O56" i="1"/>
  <c r="G56" i="1"/>
  <c r="R55" i="1"/>
  <c r="R54" i="1"/>
  <c r="O54" i="1"/>
  <c r="G54" i="1"/>
  <c r="R53" i="1"/>
  <c r="R52" i="1"/>
  <c r="O52" i="1"/>
  <c r="G52" i="1"/>
  <c r="R51" i="1"/>
  <c r="N51" i="1"/>
  <c r="O55" i="1" s="1"/>
  <c r="F51" i="1"/>
  <c r="G55" i="1" s="1"/>
  <c r="R49" i="1"/>
  <c r="O49" i="1"/>
  <c r="G49" i="1"/>
  <c r="R48" i="1"/>
  <c r="U34" i="1" s="1"/>
  <c r="X34" i="1" s="1"/>
  <c r="R47" i="1"/>
  <c r="O47" i="1"/>
  <c r="G47" i="1"/>
  <c r="R46" i="1"/>
  <c r="U32" i="1" s="1"/>
  <c r="X24" i="1" s="1"/>
  <c r="R45" i="1"/>
  <c r="O45" i="1"/>
  <c r="G45" i="1"/>
  <c r="R44" i="1"/>
  <c r="N44" i="1"/>
  <c r="O48" i="1" s="1"/>
  <c r="F44" i="1"/>
  <c r="G48" i="1" s="1"/>
  <c r="R42" i="1"/>
  <c r="O42" i="1"/>
  <c r="K42" i="1"/>
  <c r="G42" i="1"/>
  <c r="R41" i="1"/>
  <c r="K41" i="1"/>
  <c r="G41" i="1"/>
  <c r="C41" i="1"/>
  <c r="R40" i="1"/>
  <c r="R39" i="1"/>
  <c r="O39" i="1"/>
  <c r="K39" i="1"/>
  <c r="G39" i="1"/>
  <c r="R38" i="1"/>
  <c r="R37" i="1" s="1"/>
  <c r="O38" i="1"/>
  <c r="N37" i="1"/>
  <c r="O40" i="1" s="1"/>
  <c r="J37" i="1"/>
  <c r="K38" i="1" s="1"/>
  <c r="F37" i="1"/>
  <c r="F14" i="1" s="1"/>
  <c r="B37" i="1"/>
  <c r="C42" i="1" s="1"/>
  <c r="U35" i="1"/>
  <c r="X39" i="1" s="1"/>
  <c r="R35" i="1"/>
  <c r="K35" i="1"/>
  <c r="G35" i="1"/>
  <c r="R34" i="1"/>
  <c r="U27" i="1" s="1"/>
  <c r="X33" i="1" s="1"/>
  <c r="U33" i="1"/>
  <c r="X29" i="1" s="1"/>
  <c r="R33" i="1"/>
  <c r="K33" i="1"/>
  <c r="G33" i="1"/>
  <c r="C33" i="1"/>
  <c r="R32" i="1"/>
  <c r="K32" i="1"/>
  <c r="G32" i="1"/>
  <c r="R31" i="1"/>
  <c r="R30" i="1" s="1"/>
  <c r="N30" i="1"/>
  <c r="O35" i="1" s="1"/>
  <c r="J30" i="1"/>
  <c r="K34" i="1" s="1"/>
  <c r="F30" i="1"/>
  <c r="G34" i="1" s="1"/>
  <c r="B30" i="1"/>
  <c r="C35" i="1" s="1"/>
  <c r="U28" i="1"/>
  <c r="X38" i="1" s="1"/>
  <c r="R28" i="1"/>
  <c r="K28" i="1"/>
  <c r="G28" i="1"/>
  <c r="R27" i="1"/>
  <c r="U26" i="1"/>
  <c r="X28" i="1" s="1"/>
  <c r="R26" i="1"/>
  <c r="K26" i="1"/>
  <c r="G26" i="1"/>
  <c r="C26" i="1"/>
  <c r="U25" i="1"/>
  <c r="X23" i="1" s="1"/>
  <c r="R25" i="1"/>
  <c r="K25" i="1"/>
  <c r="G25" i="1"/>
  <c r="C25" i="1"/>
  <c r="R24" i="1"/>
  <c r="K24" i="1"/>
  <c r="G24" i="1"/>
  <c r="R23" i="1"/>
  <c r="N23" i="1"/>
  <c r="O26" i="1" s="1"/>
  <c r="J23" i="1"/>
  <c r="K27" i="1" s="1"/>
  <c r="F23" i="1"/>
  <c r="G27" i="1" s="1"/>
  <c r="B23" i="1"/>
  <c r="C28" i="1" s="1"/>
  <c r="R21" i="1"/>
  <c r="U21" i="1" s="1"/>
  <c r="X37" i="1" s="1"/>
  <c r="K21" i="1"/>
  <c r="G21" i="1"/>
  <c r="R20" i="1"/>
  <c r="U20" i="1" s="1"/>
  <c r="X32" i="1" s="1"/>
  <c r="K20" i="1"/>
  <c r="G20" i="1"/>
  <c r="R19" i="1"/>
  <c r="U19" i="1" s="1"/>
  <c r="X27" i="1" s="1"/>
  <c r="U18" i="1"/>
  <c r="X22" i="1" s="1"/>
  <c r="R18" i="1"/>
  <c r="K18" i="1"/>
  <c r="G18" i="1"/>
  <c r="C18" i="1"/>
  <c r="R17" i="1"/>
  <c r="U17" i="1" s="1"/>
  <c r="K17" i="1"/>
  <c r="G17" i="1"/>
  <c r="R16" i="1"/>
  <c r="R14" i="1" s="1"/>
  <c r="N16" i="1"/>
  <c r="O20" i="1" s="1"/>
  <c r="J16" i="1"/>
  <c r="K19" i="1" s="1"/>
  <c r="F16" i="1"/>
  <c r="G19" i="1" s="1"/>
  <c r="B16" i="1"/>
  <c r="C21" i="1" s="1"/>
  <c r="J14" i="1"/>
  <c r="R10" i="1"/>
  <c r="O10" i="1"/>
  <c r="K10" i="1"/>
  <c r="G10" i="1"/>
  <c r="B10" i="1"/>
  <c r="C10" i="1" s="1"/>
  <c r="R9" i="1"/>
  <c r="O9" i="1"/>
  <c r="K9" i="1"/>
  <c r="G9" i="1"/>
  <c r="R8" i="1"/>
  <c r="O8" i="1"/>
  <c r="K8" i="1"/>
  <c r="G8" i="1"/>
  <c r="C8" i="1"/>
  <c r="B8" i="1"/>
  <c r="R7" i="1"/>
  <c r="O7" i="1"/>
  <c r="K7" i="1"/>
  <c r="G7" i="1"/>
  <c r="C7" i="1"/>
  <c r="B7" i="1"/>
  <c r="R6" i="1"/>
  <c r="R5" i="1" s="1"/>
  <c r="O6" i="1"/>
  <c r="K6" i="1"/>
  <c r="G6" i="1"/>
  <c r="C6" i="1"/>
  <c r="N5" i="1"/>
  <c r="J5" i="1"/>
  <c r="F5" i="1"/>
  <c r="B5" i="1"/>
  <c r="C9" i="1" s="1"/>
  <c r="X21" i="1" l="1"/>
  <c r="Y23" i="1" s="1"/>
  <c r="Y22" i="1"/>
  <c r="Y38" i="1"/>
  <c r="X31" i="1"/>
  <c r="Y33" i="1" s="1"/>
  <c r="X17" i="1"/>
  <c r="U16" i="1"/>
  <c r="U37" i="1" s="1"/>
  <c r="X26" i="1"/>
  <c r="Y27" i="1" s="1"/>
  <c r="Y26" i="1" s="1"/>
  <c r="X36" i="1"/>
  <c r="Y39" i="1" s="1"/>
  <c r="Y37" i="1"/>
  <c r="Y28" i="1"/>
  <c r="Y29" i="1"/>
  <c r="N14" i="1"/>
  <c r="O17" i="1"/>
  <c r="O21" i="1"/>
  <c r="O24" i="1"/>
  <c r="O32" i="1"/>
  <c r="C69" i="1"/>
  <c r="C19" i="1"/>
  <c r="C27" i="1"/>
  <c r="C31" i="1"/>
  <c r="C34" i="1"/>
  <c r="C38" i="1"/>
  <c r="K40" i="1"/>
  <c r="O41" i="1"/>
  <c r="G69" i="1"/>
  <c r="K76" i="1"/>
  <c r="O19" i="1"/>
  <c r="O27" i="1"/>
  <c r="O34" i="1"/>
  <c r="O28" i="1"/>
  <c r="U31" i="1"/>
  <c r="B14" i="1"/>
  <c r="O18" i="1"/>
  <c r="U24" i="1"/>
  <c r="O25" i="1"/>
  <c r="G31" i="1"/>
  <c r="O33" i="1"/>
  <c r="G38" i="1"/>
  <c r="G46" i="1"/>
  <c r="G53" i="1"/>
  <c r="C68" i="1"/>
  <c r="K77" i="1"/>
  <c r="O31" i="1"/>
  <c r="C40" i="1"/>
  <c r="G40" i="1"/>
  <c r="C17" i="1"/>
  <c r="C20" i="1"/>
  <c r="C24" i="1"/>
  <c r="K31" i="1"/>
  <c r="C32" i="1"/>
  <c r="C39" i="1"/>
  <c r="O46" i="1"/>
  <c r="O53" i="1"/>
  <c r="G68" i="1"/>
  <c r="Y32" i="1" l="1"/>
  <c r="Y24" i="1"/>
  <c r="Y21" i="1" s="1"/>
  <c r="U23" i="1"/>
  <c r="U38" i="1" s="1"/>
  <c r="X18" i="1"/>
  <c r="X16" i="1"/>
  <c r="Y17" i="1" s="1"/>
  <c r="Y36" i="1"/>
  <c r="X19" i="1"/>
  <c r="U30" i="1"/>
  <c r="U39" i="1" s="1"/>
  <c r="Y34" i="1"/>
  <c r="Y18" i="1" l="1"/>
  <c r="Y16" i="1" s="1"/>
  <c r="Y19" i="1"/>
  <c r="Y31" i="1"/>
</calcChain>
</file>

<file path=xl/sharedStrings.xml><?xml version="1.0" encoding="utf-8"?>
<sst xmlns="http://schemas.openxmlformats.org/spreadsheetml/2006/main" count="286" uniqueCount="42">
  <si>
    <t>Accepted Into Diversion</t>
  </si>
  <si>
    <t>Felony</t>
  </si>
  <si>
    <t>Misdemeanor</t>
  </si>
  <si>
    <t>Pre-Complaint</t>
  </si>
  <si>
    <t>Post Complaint</t>
  </si>
  <si>
    <t>Total</t>
  </si>
  <si>
    <t>Positive Outcome for Defendant</t>
  </si>
  <si>
    <t>Asian</t>
  </si>
  <si>
    <t>Negative Outcome for Defendant</t>
  </si>
  <si>
    <t>Black</t>
  </si>
  <si>
    <t>Neutral/excluded Outcome</t>
  </si>
  <si>
    <t>Hispanic</t>
  </si>
  <si>
    <t>Unknown</t>
  </si>
  <si>
    <t>White</t>
  </si>
  <si>
    <t>Felony Outcomes</t>
  </si>
  <si>
    <t>Misdemeanor Outcomes</t>
  </si>
  <si>
    <t>Post-Complaint</t>
  </si>
  <si>
    <t>Total Accepted</t>
  </si>
  <si>
    <t>Dismissed/Un</t>
  </si>
  <si>
    <t>Positive Outcome</t>
  </si>
  <si>
    <t>Positive</t>
  </si>
  <si>
    <t>Negative</t>
  </si>
  <si>
    <t>Inconclusive</t>
  </si>
  <si>
    <t>Successful</t>
  </si>
  <si>
    <t>Negative Outcome</t>
  </si>
  <si>
    <t>Violated</t>
  </si>
  <si>
    <t>Open</t>
  </si>
  <si>
    <t>Default</t>
  </si>
  <si>
    <t>Declined</t>
  </si>
  <si>
    <t>Outcomes:</t>
  </si>
  <si>
    <t>Successful: all/most conditions met, case closed w/o prosecution</t>
  </si>
  <si>
    <t>Dismissed/Unsuccessful: some/all conditions not met but case still closed w/o prosecution</t>
  </si>
  <si>
    <t>Default: did not attend court date/meeting date</t>
  </si>
  <si>
    <t>Declined: offered diversion but decline to participate</t>
  </si>
  <si>
    <t>Violated: some/all conditions not met, case returned to JUV court</t>
  </si>
  <si>
    <t>Open: case in progress, diversion ongoing</t>
  </si>
  <si>
    <t>Withdrawn</t>
  </si>
  <si>
    <t>Not Accepted Into Diversion</t>
  </si>
  <si>
    <t>Pre-Complaint *</t>
  </si>
  <si>
    <t>*6 of 10 Pre-Complaint Misdemeanors were not accepted pursuant to the crime bill</t>
  </si>
  <si>
    <t>CB Pre-Complaint</t>
  </si>
  <si>
    <t>Withdrew: participated in diversion, then withdrew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</si>
</sst>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4" xfId="0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 applyAlignment="1"/>
    <xf numFmtId="0" fontId="1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2" fillId="0" borderId="4" xfId="0" applyFont="1" applyBorder="1" applyAlignment="1"/>
    <xf numFmtId="0" fontId="2" fillId="0" borderId="0" xfId="0" applyFont="1" applyAlignment="1"/>
    <xf numFmtId="164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0" fontId="2" fillId="3" borderId="0" xfId="0" applyFont="1" applyFill="1" applyAlignment="1"/>
    <xf numFmtId="0" fontId="3" fillId="0" borderId="0" xfId="0" applyFont="1" applyAlignment="1"/>
    <xf numFmtId="0" fontId="2" fillId="4" borderId="0" xfId="0" applyFont="1" applyFill="1" applyAlignment="1"/>
    <xf numFmtId="0" fontId="4" fillId="0" borderId="0" xfId="0" applyFont="1"/>
    <xf numFmtId="0" fontId="4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/>
    <xf numFmtId="0" fontId="3" fillId="2" borderId="0" xfId="0" applyFont="1" applyFill="1"/>
    <xf numFmtId="0" fontId="4" fillId="3" borderId="0" xfId="0" applyFont="1" applyFill="1" applyAlignment="1"/>
    <xf numFmtId="0" fontId="1" fillId="3" borderId="0" xfId="0" applyFont="1" applyFill="1"/>
    <xf numFmtId="0" fontId="3" fillId="3" borderId="0" xfId="0" applyFont="1" applyFill="1"/>
    <xf numFmtId="0" fontId="1" fillId="3" borderId="0" xfId="0" applyFont="1" applyFill="1" applyAlignment="1"/>
    <xf numFmtId="0" fontId="4" fillId="4" borderId="0" xfId="0" applyFont="1" applyFill="1" applyAlignment="1"/>
    <xf numFmtId="0" fontId="1" fillId="4" borderId="0" xfId="0" applyFont="1" applyFill="1"/>
    <xf numFmtId="0" fontId="4" fillId="0" borderId="0" xfId="0" applyFont="1" applyAlignment="1">
      <alignment horizontal="center"/>
    </xf>
    <xf numFmtId="0" fontId="3" fillId="4" borderId="0" xfId="0" applyFont="1" applyFill="1"/>
    <xf numFmtId="10" fontId="3" fillId="0" borderId="0" xfId="0" applyNumberFormat="1" applyFont="1"/>
    <xf numFmtId="0" fontId="1" fillId="0" borderId="4" xfId="0" applyFont="1" applyBorder="1" applyAlignment="1"/>
    <xf numFmtId="0" fontId="1" fillId="4" borderId="0" xfId="0" applyFont="1" applyFill="1" applyAlignment="1"/>
    <xf numFmtId="0" fontId="3" fillId="0" borderId="4" xfId="0" applyFont="1" applyBorder="1" applyAlignment="1"/>
    <xf numFmtId="0" fontId="3" fillId="4" borderId="0" xfId="0" applyFont="1" applyFill="1" applyAlignment="1"/>
    <xf numFmtId="0" fontId="4" fillId="0" borderId="0" xfId="0" applyFont="1"/>
    <xf numFmtId="0" fontId="2" fillId="0" borderId="0" xfId="0" applyFont="1"/>
    <xf numFmtId="0" fontId="3" fillId="0" borderId="6" xfId="0" applyFont="1" applyBorder="1"/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2" fillId="0" borderId="7" xfId="0" applyFont="1" applyBorder="1" applyAlignment="1"/>
    <xf numFmtId="164" fontId="3" fillId="0" borderId="8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/>
    <xf numFmtId="164" fontId="3" fillId="0" borderId="7" xfId="0" applyNumberFormat="1" applyFont="1" applyBorder="1"/>
    <xf numFmtId="0" fontId="2" fillId="0" borderId="7" xfId="0" applyFont="1" applyBorder="1"/>
    <xf numFmtId="0" fontId="4" fillId="0" borderId="1" xfId="0" applyFont="1" applyBorder="1" applyAlignment="1"/>
    <xf numFmtId="0" fontId="3" fillId="0" borderId="2" xfId="0" applyFont="1" applyBorder="1"/>
    <xf numFmtId="0" fontId="2" fillId="0" borderId="8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78"/>
  <sheetViews>
    <sheetView tabSelected="1" topLeftCell="A28" workbookViewId="0">
      <selection activeCell="A56" sqref="A56"/>
    </sheetView>
  </sheetViews>
  <sheetFormatPr defaultColWidth="14.3984375" defaultRowHeight="15.75" customHeight="1" x14ac:dyDescent="0.35"/>
  <cols>
    <col min="2" max="2" width="7.73046875" customWidth="1"/>
    <col min="3" max="3" width="7.86328125" customWidth="1"/>
    <col min="6" max="6" width="8.1328125" customWidth="1"/>
    <col min="7" max="7" width="8.265625" customWidth="1"/>
    <col min="8" max="8" width="2.73046875" customWidth="1"/>
    <col min="10" max="10" width="8.265625" customWidth="1"/>
    <col min="11" max="11" width="7.86328125" customWidth="1"/>
    <col min="14" max="15" width="7.86328125" customWidth="1"/>
    <col min="16" max="16" width="5.73046875" customWidth="1"/>
    <col min="20" max="20" width="28.265625" customWidth="1"/>
  </cols>
  <sheetData>
    <row r="1" spans="1:25" ht="15.75" customHeight="1" x14ac:dyDescent="0.4">
      <c r="A1" s="56" t="s">
        <v>0</v>
      </c>
      <c r="B1" s="57"/>
      <c r="C1" s="57"/>
      <c r="D1" s="57"/>
      <c r="E1" s="57"/>
      <c r="F1" s="57"/>
      <c r="G1" s="58"/>
      <c r="I1" s="56" t="s">
        <v>0</v>
      </c>
      <c r="J1" s="57"/>
      <c r="K1" s="57"/>
      <c r="L1" s="57"/>
      <c r="M1" s="57"/>
      <c r="N1" s="57"/>
      <c r="O1" s="58"/>
    </row>
    <row r="2" spans="1:25" ht="15.75" customHeight="1" x14ac:dyDescent="0.35">
      <c r="A2" s="3"/>
      <c r="G2" s="4"/>
      <c r="I2" s="3"/>
      <c r="O2" s="4"/>
    </row>
    <row r="3" spans="1:25" ht="15.75" customHeight="1" x14ac:dyDescent="0.4">
      <c r="A3" s="59" t="s">
        <v>1</v>
      </c>
      <c r="B3" s="60"/>
      <c r="C3" s="60"/>
      <c r="D3" s="60"/>
      <c r="E3" s="60"/>
      <c r="F3" s="60"/>
      <c r="G3" s="61"/>
      <c r="I3" s="59" t="s">
        <v>2</v>
      </c>
      <c r="J3" s="60"/>
      <c r="K3" s="60"/>
      <c r="L3" s="60"/>
      <c r="M3" s="60"/>
      <c r="N3" s="60"/>
      <c r="O3" s="61"/>
    </row>
    <row r="4" spans="1:25" ht="15.75" customHeight="1" x14ac:dyDescent="0.35">
      <c r="A4" s="3"/>
      <c r="G4" s="4"/>
      <c r="I4" s="3"/>
      <c r="O4" s="4"/>
    </row>
    <row r="5" spans="1:25" ht="15.75" customHeight="1" x14ac:dyDescent="0.4">
      <c r="A5" s="7" t="s">
        <v>3</v>
      </c>
      <c r="B5" s="8">
        <f>SUM(B6:B10)</f>
        <v>19</v>
      </c>
      <c r="E5" s="9" t="s">
        <v>4</v>
      </c>
      <c r="F5" s="8">
        <f>SUM(F6:F10)</f>
        <v>54</v>
      </c>
      <c r="G5" s="4"/>
      <c r="I5" s="7" t="s">
        <v>3</v>
      </c>
      <c r="J5" s="8">
        <f>SUM(J6:J10)</f>
        <v>28</v>
      </c>
      <c r="M5" s="9" t="s">
        <v>4</v>
      </c>
      <c r="N5" s="8">
        <f>SUM(N6:N10)</f>
        <v>105</v>
      </c>
      <c r="O5" s="4"/>
      <c r="Q5" s="9" t="s">
        <v>5</v>
      </c>
      <c r="R5" s="10">
        <f>SUM(R6:R10)</f>
        <v>206</v>
      </c>
      <c r="T5" s="11" t="s">
        <v>6</v>
      </c>
    </row>
    <row r="6" spans="1:25" ht="15.75" customHeight="1" x14ac:dyDescent="0.35">
      <c r="A6" s="12" t="s">
        <v>7</v>
      </c>
      <c r="B6" s="13">
        <v>0</v>
      </c>
      <c r="C6" s="14">
        <f t="shared" ref="C6:C10" si="0">SUM(B6/$B$5)</f>
        <v>0</v>
      </c>
      <c r="E6" s="13" t="s">
        <v>7</v>
      </c>
      <c r="F6" s="13">
        <v>2</v>
      </c>
      <c r="G6" s="15">
        <f t="shared" ref="G6:G10" si="1">SUM(F6/$F$5)</f>
        <v>3.7037037037037035E-2</v>
      </c>
      <c r="I6" s="12" t="s">
        <v>7</v>
      </c>
      <c r="J6" s="13">
        <v>1</v>
      </c>
      <c r="K6" s="14">
        <f t="shared" ref="K6:K10" si="2">SUM(J6/$J$5)</f>
        <v>3.5714285714285712E-2</v>
      </c>
      <c r="M6" s="13" t="s">
        <v>7</v>
      </c>
      <c r="N6" s="13">
        <v>2</v>
      </c>
      <c r="O6" s="15">
        <f t="shared" ref="O6:O10" si="3">SUM(N6/$N$5)</f>
        <v>1.9047619047619049E-2</v>
      </c>
      <c r="Q6" s="13" t="s">
        <v>7</v>
      </c>
      <c r="R6" s="16">
        <f t="shared" ref="R6:R10" si="4">SUM(B6+F6+J6+N6)</f>
        <v>5</v>
      </c>
      <c r="T6" s="17" t="s">
        <v>8</v>
      </c>
    </row>
    <row r="7" spans="1:25" ht="15.75" customHeight="1" x14ac:dyDescent="0.35">
      <c r="A7" s="12" t="s">
        <v>9</v>
      </c>
      <c r="B7" s="18">
        <f>B25</f>
        <v>1</v>
      </c>
      <c r="C7" s="14">
        <f t="shared" si="0"/>
        <v>5.2631578947368418E-2</v>
      </c>
      <c r="E7" s="13" t="s">
        <v>9</v>
      </c>
      <c r="F7" s="13">
        <v>9</v>
      </c>
      <c r="G7" s="15">
        <f t="shared" si="1"/>
        <v>0.16666666666666666</v>
      </c>
      <c r="I7" s="12" t="s">
        <v>9</v>
      </c>
      <c r="J7" s="13">
        <v>5</v>
      </c>
      <c r="K7" s="14">
        <f t="shared" si="2"/>
        <v>0.17857142857142858</v>
      </c>
      <c r="M7" s="13" t="s">
        <v>9</v>
      </c>
      <c r="N7" s="13">
        <v>28</v>
      </c>
      <c r="O7" s="15">
        <f t="shared" si="3"/>
        <v>0.26666666666666666</v>
      </c>
      <c r="Q7" s="13" t="s">
        <v>9</v>
      </c>
      <c r="R7" s="16">
        <f t="shared" si="4"/>
        <v>43</v>
      </c>
      <c r="T7" s="19" t="s">
        <v>10</v>
      </c>
    </row>
    <row r="8" spans="1:25" ht="15.75" customHeight="1" x14ac:dyDescent="0.35">
      <c r="A8" s="12" t="s">
        <v>11</v>
      </c>
      <c r="B8" s="18">
        <f>B40</f>
        <v>1</v>
      </c>
      <c r="C8" s="14">
        <f t="shared" si="0"/>
        <v>5.2631578947368418E-2</v>
      </c>
      <c r="E8" s="13" t="s">
        <v>11</v>
      </c>
      <c r="F8" s="13">
        <v>8</v>
      </c>
      <c r="G8" s="15">
        <f t="shared" si="1"/>
        <v>0.14814814814814814</v>
      </c>
      <c r="I8" s="12" t="s">
        <v>11</v>
      </c>
      <c r="J8" s="13">
        <v>1</v>
      </c>
      <c r="K8" s="14">
        <f t="shared" si="2"/>
        <v>3.5714285714285712E-2</v>
      </c>
      <c r="M8" s="13" t="s">
        <v>11</v>
      </c>
      <c r="N8" s="13">
        <v>19</v>
      </c>
      <c r="O8" s="15">
        <f t="shared" si="3"/>
        <v>0.18095238095238095</v>
      </c>
      <c r="Q8" s="13" t="s">
        <v>11</v>
      </c>
      <c r="R8" s="16">
        <f t="shared" si="4"/>
        <v>29</v>
      </c>
    </row>
    <row r="9" spans="1:25" ht="15.75" customHeight="1" x14ac:dyDescent="0.35">
      <c r="A9" s="12" t="s">
        <v>12</v>
      </c>
      <c r="B9" s="13">
        <v>0</v>
      </c>
      <c r="C9" s="14">
        <f t="shared" si="0"/>
        <v>0</v>
      </c>
      <c r="E9" s="13" t="s">
        <v>12</v>
      </c>
      <c r="F9" s="13">
        <v>1</v>
      </c>
      <c r="G9" s="15">
        <f t="shared" si="1"/>
        <v>1.8518518518518517E-2</v>
      </c>
      <c r="I9" s="12" t="s">
        <v>12</v>
      </c>
      <c r="J9" s="13">
        <v>1</v>
      </c>
      <c r="K9" s="14">
        <f t="shared" si="2"/>
        <v>3.5714285714285712E-2</v>
      </c>
      <c r="M9" s="13" t="s">
        <v>12</v>
      </c>
      <c r="N9" s="13">
        <v>1</v>
      </c>
      <c r="O9" s="15">
        <f t="shared" si="3"/>
        <v>9.5238095238095247E-3</v>
      </c>
      <c r="Q9" s="13" t="s">
        <v>12</v>
      </c>
      <c r="R9" s="16">
        <f t="shared" si="4"/>
        <v>3</v>
      </c>
    </row>
    <row r="10" spans="1:25" ht="15.75" customHeight="1" x14ac:dyDescent="0.35">
      <c r="A10" s="12" t="s">
        <v>13</v>
      </c>
      <c r="B10" s="18">
        <f>B21+B42+B28+B35</f>
        <v>17</v>
      </c>
      <c r="C10" s="14">
        <f t="shared" si="0"/>
        <v>0.89473684210526316</v>
      </c>
      <c r="E10" s="13" t="s">
        <v>13</v>
      </c>
      <c r="F10" s="13">
        <v>34</v>
      </c>
      <c r="G10" s="15">
        <f t="shared" si="1"/>
        <v>0.62962962962962965</v>
      </c>
      <c r="I10" s="12" t="s">
        <v>13</v>
      </c>
      <c r="J10" s="13">
        <v>20</v>
      </c>
      <c r="K10" s="14">
        <f t="shared" si="2"/>
        <v>0.7142857142857143</v>
      </c>
      <c r="M10" s="13" t="s">
        <v>13</v>
      </c>
      <c r="N10" s="13">
        <v>55</v>
      </c>
      <c r="O10" s="15">
        <f t="shared" si="3"/>
        <v>0.52380952380952384</v>
      </c>
      <c r="Q10" s="13" t="s">
        <v>13</v>
      </c>
      <c r="R10" s="16">
        <f t="shared" si="4"/>
        <v>126</v>
      </c>
    </row>
    <row r="11" spans="1:25" ht="15.75" customHeight="1" x14ac:dyDescent="0.35">
      <c r="A11" s="3"/>
      <c r="G11" s="4"/>
      <c r="I11" s="3"/>
      <c r="O11" s="4"/>
    </row>
    <row r="12" spans="1:25" ht="15.75" customHeight="1" x14ac:dyDescent="0.4">
      <c r="A12" s="59" t="s">
        <v>14</v>
      </c>
      <c r="B12" s="60"/>
      <c r="C12" s="60"/>
      <c r="D12" s="60"/>
      <c r="E12" s="60"/>
      <c r="F12" s="60"/>
      <c r="G12" s="61"/>
      <c r="I12" s="59" t="s">
        <v>15</v>
      </c>
      <c r="J12" s="60"/>
      <c r="K12" s="60"/>
      <c r="L12" s="60"/>
      <c r="M12" s="60"/>
      <c r="N12" s="60"/>
      <c r="O12" s="61"/>
    </row>
    <row r="13" spans="1:25" ht="15.75" customHeight="1" x14ac:dyDescent="0.35">
      <c r="A13" s="3"/>
      <c r="G13" s="4"/>
      <c r="I13" s="3"/>
      <c r="O13" s="4"/>
    </row>
    <row r="14" spans="1:25" ht="15.75" customHeight="1" x14ac:dyDescent="0.4">
      <c r="A14" s="7" t="s">
        <v>3</v>
      </c>
      <c r="B14" s="8">
        <f>SUM(B16+B37+B23+B30)</f>
        <v>19</v>
      </c>
      <c r="E14" s="9" t="s">
        <v>16</v>
      </c>
      <c r="F14" s="8">
        <f>SUM(F51+F44+F37+F23+F16+F30)</f>
        <v>54</v>
      </c>
      <c r="G14" s="4"/>
      <c r="I14" s="7" t="s">
        <v>3</v>
      </c>
      <c r="J14" s="8">
        <f>SUM(J16+J37+J23+J30)</f>
        <v>28</v>
      </c>
      <c r="M14" s="9" t="s">
        <v>16</v>
      </c>
      <c r="N14" s="8">
        <f>SUM(N51+N44+N37+N23+N30+N16+N58)</f>
        <v>105</v>
      </c>
      <c r="O14" s="4"/>
      <c r="Q14" s="9" t="s">
        <v>17</v>
      </c>
      <c r="R14" s="8">
        <f>R16+R23+R30+R37+R44+R51+R58</f>
        <v>206</v>
      </c>
      <c r="U14" s="20"/>
    </row>
    <row r="15" spans="1:25" ht="15.75" customHeight="1" x14ac:dyDescent="0.4">
      <c r="A15" s="7"/>
      <c r="B15" s="20"/>
      <c r="G15" s="4"/>
      <c r="I15" s="3"/>
      <c r="O15" s="4"/>
    </row>
    <row r="16" spans="1:25" ht="15.75" customHeight="1" x14ac:dyDescent="0.4">
      <c r="A16" s="7" t="s">
        <v>18</v>
      </c>
      <c r="B16" s="16">
        <f>SUM(B21)</f>
        <v>1</v>
      </c>
      <c r="E16" s="9" t="s">
        <v>18</v>
      </c>
      <c r="F16" s="8">
        <f>SUM(F19:F21)</f>
        <v>2</v>
      </c>
      <c r="G16" s="4"/>
      <c r="I16" s="7" t="s">
        <v>18</v>
      </c>
      <c r="J16" s="8">
        <f>SUM(J21)</f>
        <v>2</v>
      </c>
      <c r="M16" s="9" t="s">
        <v>18</v>
      </c>
      <c r="N16" s="8">
        <f>SUM(N18:N21)</f>
        <v>5</v>
      </c>
      <c r="O16" s="4"/>
      <c r="Q16" s="21" t="s">
        <v>18</v>
      </c>
      <c r="R16" s="22">
        <f>SUM(R17:R21)</f>
        <v>10</v>
      </c>
      <c r="T16" s="21" t="s">
        <v>19</v>
      </c>
      <c r="U16" s="23">
        <f>SUM(U17:U21)</f>
        <v>128</v>
      </c>
      <c r="W16" s="9" t="s">
        <v>7</v>
      </c>
      <c r="X16" s="8">
        <f t="shared" ref="X16:Y16" si="5">SUM(X17:X19)</f>
        <v>5</v>
      </c>
      <c r="Y16" s="14">
        <f t="shared" si="5"/>
        <v>1</v>
      </c>
    </row>
    <row r="17" spans="1:25" ht="15.75" customHeight="1" x14ac:dyDescent="0.35">
      <c r="A17" s="12" t="s">
        <v>7</v>
      </c>
      <c r="B17" s="13">
        <v>0</v>
      </c>
      <c r="C17" s="14">
        <f t="shared" ref="C17:C21" si="6">SUM(B17/$B$16)</f>
        <v>0</v>
      </c>
      <c r="E17" s="13" t="s">
        <v>7</v>
      </c>
      <c r="F17" s="13">
        <v>0</v>
      </c>
      <c r="G17" s="15">
        <f t="shared" ref="G17:G21" si="7">SUM(F17/$F$16)</f>
        <v>0</v>
      </c>
      <c r="I17" s="12" t="s">
        <v>7</v>
      </c>
      <c r="J17" s="13">
        <v>0</v>
      </c>
      <c r="K17" s="14">
        <f t="shared" ref="K17:K21" si="8">SUM(J17/$J$16)</f>
        <v>0</v>
      </c>
      <c r="M17" s="13" t="s">
        <v>7</v>
      </c>
      <c r="N17" s="13">
        <v>0</v>
      </c>
      <c r="O17" s="15">
        <f t="shared" ref="O17:O21" si="9">SUM(N17/$N$16)</f>
        <v>0</v>
      </c>
      <c r="Q17" s="11" t="s">
        <v>7</v>
      </c>
      <c r="R17" s="24">
        <f t="shared" ref="R17:R21" si="10">SUM(B17+F17+J17+N17)</f>
        <v>0</v>
      </c>
      <c r="T17" s="11" t="s">
        <v>7</v>
      </c>
      <c r="U17" s="24">
        <f t="shared" ref="U17:U21" si="11">SUM(R17+R24)</f>
        <v>3</v>
      </c>
      <c r="W17" s="18" t="s">
        <v>20</v>
      </c>
      <c r="X17" s="16">
        <f>U17</f>
        <v>3</v>
      </c>
      <c r="Y17" s="14">
        <f>SUM(X17/X16)</f>
        <v>0.6</v>
      </c>
    </row>
    <row r="18" spans="1:25" ht="15.75" customHeight="1" x14ac:dyDescent="0.35">
      <c r="A18" s="12" t="s">
        <v>9</v>
      </c>
      <c r="B18" s="13">
        <v>0</v>
      </c>
      <c r="C18" s="14">
        <f t="shared" si="6"/>
        <v>0</v>
      </c>
      <c r="E18" s="13" t="s">
        <v>9</v>
      </c>
      <c r="F18" s="13">
        <v>0</v>
      </c>
      <c r="G18" s="15">
        <f t="shared" si="7"/>
        <v>0</v>
      </c>
      <c r="I18" s="12" t="s">
        <v>9</v>
      </c>
      <c r="J18" s="13">
        <v>0</v>
      </c>
      <c r="K18" s="14">
        <f t="shared" si="8"/>
        <v>0</v>
      </c>
      <c r="M18" s="13" t="s">
        <v>9</v>
      </c>
      <c r="N18" s="13">
        <v>2</v>
      </c>
      <c r="O18" s="15">
        <f t="shared" si="9"/>
        <v>0.4</v>
      </c>
      <c r="Q18" s="11" t="s">
        <v>9</v>
      </c>
      <c r="R18" s="24">
        <f t="shared" si="10"/>
        <v>2</v>
      </c>
      <c r="T18" s="11" t="s">
        <v>9</v>
      </c>
      <c r="U18" s="24">
        <f t="shared" si="11"/>
        <v>21</v>
      </c>
      <c r="W18" s="18" t="s">
        <v>21</v>
      </c>
      <c r="X18" s="16">
        <f>U24</f>
        <v>1</v>
      </c>
      <c r="Y18" s="14">
        <f>SUM(X18/X16)</f>
        <v>0.2</v>
      </c>
    </row>
    <row r="19" spans="1:25" ht="15.75" customHeight="1" x14ac:dyDescent="0.35">
      <c r="A19" s="12" t="s">
        <v>11</v>
      </c>
      <c r="B19" s="13">
        <v>0</v>
      </c>
      <c r="C19" s="14">
        <f t="shared" si="6"/>
        <v>0</v>
      </c>
      <c r="E19" s="13" t="s">
        <v>11</v>
      </c>
      <c r="F19" s="13">
        <v>1</v>
      </c>
      <c r="G19" s="15">
        <f t="shared" si="7"/>
        <v>0.5</v>
      </c>
      <c r="I19" s="12" t="s">
        <v>11</v>
      </c>
      <c r="J19" s="13">
        <v>0</v>
      </c>
      <c r="K19" s="14">
        <f t="shared" si="8"/>
        <v>0</v>
      </c>
      <c r="M19" s="13" t="s">
        <v>11</v>
      </c>
      <c r="N19" s="13">
        <v>1</v>
      </c>
      <c r="O19" s="15">
        <f t="shared" si="9"/>
        <v>0.2</v>
      </c>
      <c r="Q19" s="11" t="s">
        <v>11</v>
      </c>
      <c r="R19" s="24">
        <f t="shared" si="10"/>
        <v>2</v>
      </c>
      <c r="T19" s="11" t="s">
        <v>11</v>
      </c>
      <c r="U19" s="24">
        <f t="shared" si="11"/>
        <v>22</v>
      </c>
      <c r="W19" s="18" t="s">
        <v>22</v>
      </c>
      <c r="X19" s="16">
        <f>U31</f>
        <v>1</v>
      </c>
      <c r="Y19" s="14">
        <f>SUM(X19/X16)</f>
        <v>0.2</v>
      </c>
    </row>
    <row r="20" spans="1:25" ht="15.75" customHeight="1" x14ac:dyDescent="0.35">
      <c r="A20" s="12" t="s">
        <v>12</v>
      </c>
      <c r="B20" s="13">
        <v>0</v>
      </c>
      <c r="C20" s="14">
        <f t="shared" si="6"/>
        <v>0</v>
      </c>
      <c r="E20" s="13" t="s">
        <v>12</v>
      </c>
      <c r="F20" s="13">
        <v>0</v>
      </c>
      <c r="G20" s="15">
        <f t="shared" si="7"/>
        <v>0</v>
      </c>
      <c r="I20" s="12" t="s">
        <v>12</v>
      </c>
      <c r="J20" s="13">
        <v>0</v>
      </c>
      <c r="K20" s="14">
        <f t="shared" si="8"/>
        <v>0</v>
      </c>
      <c r="M20" s="13" t="s">
        <v>12</v>
      </c>
      <c r="N20" s="13">
        <v>0</v>
      </c>
      <c r="O20" s="15">
        <f t="shared" si="9"/>
        <v>0</v>
      </c>
      <c r="Q20" s="11" t="s">
        <v>12</v>
      </c>
      <c r="R20" s="24">
        <f t="shared" si="10"/>
        <v>0</v>
      </c>
      <c r="T20" s="11" t="s">
        <v>12</v>
      </c>
      <c r="U20" s="24">
        <f t="shared" si="11"/>
        <v>2</v>
      </c>
    </row>
    <row r="21" spans="1:25" ht="15.75" customHeight="1" x14ac:dyDescent="0.4">
      <c r="A21" s="12" t="s">
        <v>13</v>
      </c>
      <c r="B21" s="13">
        <v>1</v>
      </c>
      <c r="C21" s="14">
        <f t="shared" si="6"/>
        <v>1</v>
      </c>
      <c r="E21" s="13" t="s">
        <v>13</v>
      </c>
      <c r="F21" s="13">
        <v>1</v>
      </c>
      <c r="G21" s="15">
        <f t="shared" si="7"/>
        <v>0.5</v>
      </c>
      <c r="I21" s="12" t="s">
        <v>13</v>
      </c>
      <c r="J21" s="13">
        <v>2</v>
      </c>
      <c r="K21" s="14">
        <f t="shared" si="8"/>
        <v>1</v>
      </c>
      <c r="M21" s="13" t="s">
        <v>13</v>
      </c>
      <c r="N21" s="13">
        <v>2</v>
      </c>
      <c r="O21" s="15">
        <f t="shared" si="9"/>
        <v>0.4</v>
      </c>
      <c r="Q21" s="11" t="s">
        <v>13</v>
      </c>
      <c r="R21" s="24">
        <f t="shared" si="10"/>
        <v>6</v>
      </c>
      <c r="T21" s="11" t="s">
        <v>13</v>
      </c>
      <c r="U21" s="24">
        <f t="shared" si="11"/>
        <v>80</v>
      </c>
      <c r="W21" s="9" t="s">
        <v>9</v>
      </c>
      <c r="X21" s="8">
        <f t="shared" ref="X21:Y21" si="12">SUM(X22:X24)</f>
        <v>43</v>
      </c>
      <c r="Y21" s="14">
        <f t="shared" si="12"/>
        <v>1</v>
      </c>
    </row>
    <row r="22" spans="1:25" ht="15.75" customHeight="1" x14ac:dyDescent="0.35">
      <c r="A22" s="3"/>
      <c r="G22" s="4"/>
      <c r="I22" s="3"/>
      <c r="O22" s="4"/>
      <c r="W22" s="18" t="s">
        <v>20</v>
      </c>
      <c r="X22" s="16">
        <f>U18</f>
        <v>21</v>
      </c>
      <c r="Y22" s="14">
        <f>SUM(X22/X21)</f>
        <v>0.48837209302325579</v>
      </c>
    </row>
    <row r="23" spans="1:25" ht="15.75" customHeight="1" x14ac:dyDescent="0.4">
      <c r="A23" s="7" t="s">
        <v>23</v>
      </c>
      <c r="B23" s="8">
        <f>SUM(B25:B28)</f>
        <v>13</v>
      </c>
      <c r="E23" s="9" t="s">
        <v>23</v>
      </c>
      <c r="F23" s="8">
        <f>SUM(F24:F28)</f>
        <v>30</v>
      </c>
      <c r="G23" s="4"/>
      <c r="I23" s="7" t="s">
        <v>23</v>
      </c>
      <c r="J23" s="8">
        <f>SUM(J24:J28)</f>
        <v>17</v>
      </c>
      <c r="M23" s="9" t="s">
        <v>23</v>
      </c>
      <c r="N23" s="8">
        <f>SUM(N24:N28)</f>
        <v>58</v>
      </c>
      <c r="O23" s="4"/>
      <c r="Q23" s="21" t="s">
        <v>23</v>
      </c>
      <c r="R23" s="22">
        <f>SUM(R24:R28)</f>
        <v>118</v>
      </c>
      <c r="T23" s="25" t="s">
        <v>24</v>
      </c>
      <c r="U23" s="26">
        <f>SUM(U24:U28)</f>
        <v>24</v>
      </c>
      <c r="W23" s="18" t="s">
        <v>21</v>
      </c>
      <c r="X23" s="16">
        <f>U25</f>
        <v>6</v>
      </c>
      <c r="Y23" s="14">
        <f>SUM(X23/X21)</f>
        <v>0.13953488372093023</v>
      </c>
    </row>
    <row r="24" spans="1:25" ht="15.75" customHeight="1" x14ac:dyDescent="0.35">
      <c r="A24" s="12" t="s">
        <v>7</v>
      </c>
      <c r="B24" s="13">
        <v>0</v>
      </c>
      <c r="C24" s="14">
        <f t="shared" ref="C24:C28" si="13">SUM(B24/$B$23)</f>
        <v>0</v>
      </c>
      <c r="E24" s="13" t="s">
        <v>7</v>
      </c>
      <c r="F24" s="13">
        <v>1</v>
      </c>
      <c r="G24" s="15">
        <f t="shared" ref="G24:G28" si="14">SUM(F24/$F$23)</f>
        <v>3.3333333333333333E-2</v>
      </c>
      <c r="I24" s="12" t="s">
        <v>7</v>
      </c>
      <c r="J24" s="13">
        <v>1</v>
      </c>
      <c r="K24" s="14">
        <f t="shared" ref="K24:K28" si="15">SUM(J24/$J$23)</f>
        <v>5.8823529411764705E-2</v>
      </c>
      <c r="M24" s="13" t="s">
        <v>7</v>
      </c>
      <c r="N24" s="13">
        <v>1</v>
      </c>
      <c r="O24" s="15">
        <f t="shared" ref="O24:O28" si="16">SUM(N24/$N$23)</f>
        <v>1.7241379310344827E-2</v>
      </c>
      <c r="P24" s="18"/>
      <c r="Q24" s="11" t="s">
        <v>7</v>
      </c>
      <c r="R24" s="24">
        <f t="shared" ref="R24:R27" si="17">B24+F24+J24+N24</f>
        <v>3</v>
      </c>
      <c r="T24" s="17" t="s">
        <v>7</v>
      </c>
      <c r="U24" s="27">
        <f t="shared" ref="U24:U28" si="18">R31</f>
        <v>1</v>
      </c>
      <c r="W24" s="18" t="s">
        <v>22</v>
      </c>
      <c r="X24" s="16">
        <f>U32</f>
        <v>16</v>
      </c>
      <c r="Y24" s="14">
        <f>SUM(X24/X21)</f>
        <v>0.37209302325581395</v>
      </c>
    </row>
    <row r="25" spans="1:25" ht="15.75" customHeight="1" x14ac:dyDescent="0.35">
      <c r="A25" s="12" t="s">
        <v>9</v>
      </c>
      <c r="B25" s="13">
        <v>1</v>
      </c>
      <c r="C25" s="14">
        <f t="shared" si="13"/>
        <v>7.6923076923076927E-2</v>
      </c>
      <c r="E25" s="13" t="s">
        <v>9</v>
      </c>
      <c r="F25" s="13">
        <v>1</v>
      </c>
      <c r="G25" s="15">
        <f t="shared" si="14"/>
        <v>3.3333333333333333E-2</v>
      </c>
      <c r="I25" s="12" t="s">
        <v>9</v>
      </c>
      <c r="J25" s="13">
        <v>3</v>
      </c>
      <c r="K25" s="14">
        <f t="shared" si="15"/>
        <v>0.17647058823529413</v>
      </c>
      <c r="M25" s="13" t="s">
        <v>9</v>
      </c>
      <c r="N25" s="13">
        <v>14</v>
      </c>
      <c r="O25" s="15">
        <f t="shared" si="16"/>
        <v>0.2413793103448276</v>
      </c>
      <c r="P25" s="18"/>
      <c r="Q25" s="11" t="s">
        <v>9</v>
      </c>
      <c r="R25" s="24">
        <f t="shared" si="17"/>
        <v>19</v>
      </c>
      <c r="T25" s="17" t="s">
        <v>9</v>
      </c>
      <c r="U25" s="27">
        <f t="shared" si="18"/>
        <v>6</v>
      </c>
    </row>
    <row r="26" spans="1:25" ht="15.75" customHeight="1" x14ac:dyDescent="0.4">
      <c r="A26" s="12" t="s">
        <v>11</v>
      </c>
      <c r="B26" s="13">
        <v>0</v>
      </c>
      <c r="C26" s="14">
        <f t="shared" si="13"/>
        <v>0</v>
      </c>
      <c r="E26" s="13" t="s">
        <v>11</v>
      </c>
      <c r="F26" s="13">
        <v>6</v>
      </c>
      <c r="G26" s="15">
        <f t="shared" si="14"/>
        <v>0.2</v>
      </c>
      <c r="I26" s="12" t="s">
        <v>11</v>
      </c>
      <c r="J26" s="13">
        <v>0</v>
      </c>
      <c r="K26" s="14">
        <f t="shared" si="15"/>
        <v>0</v>
      </c>
      <c r="M26" s="13" t="s">
        <v>11</v>
      </c>
      <c r="N26" s="13">
        <v>14</v>
      </c>
      <c r="O26" s="15">
        <f t="shared" si="16"/>
        <v>0.2413793103448276</v>
      </c>
      <c r="P26" s="18"/>
      <c r="Q26" s="11" t="s">
        <v>11</v>
      </c>
      <c r="R26" s="24">
        <f t="shared" si="17"/>
        <v>20</v>
      </c>
      <c r="T26" s="17" t="s">
        <v>11</v>
      </c>
      <c r="U26" s="27">
        <f t="shared" si="18"/>
        <v>0</v>
      </c>
      <c r="W26" s="9" t="s">
        <v>11</v>
      </c>
      <c r="X26" s="8">
        <f t="shared" ref="X26:Y26" si="19">SUM(X27:X29)</f>
        <v>29</v>
      </c>
      <c r="Y26" s="14">
        <f t="shared" si="19"/>
        <v>1</v>
      </c>
    </row>
    <row r="27" spans="1:25" ht="15.75" customHeight="1" x14ac:dyDescent="0.35">
      <c r="A27" s="12" t="s">
        <v>12</v>
      </c>
      <c r="B27" s="13">
        <v>0</v>
      </c>
      <c r="C27" s="14">
        <f t="shared" si="13"/>
        <v>0</v>
      </c>
      <c r="E27" s="13" t="s">
        <v>12</v>
      </c>
      <c r="F27" s="13">
        <v>1</v>
      </c>
      <c r="G27" s="15">
        <f t="shared" si="14"/>
        <v>3.3333333333333333E-2</v>
      </c>
      <c r="I27" s="12" t="s">
        <v>12</v>
      </c>
      <c r="J27" s="13">
        <v>1</v>
      </c>
      <c r="K27" s="14">
        <f t="shared" si="15"/>
        <v>5.8823529411764705E-2</v>
      </c>
      <c r="M27" s="13" t="s">
        <v>12</v>
      </c>
      <c r="N27" s="13">
        <v>0</v>
      </c>
      <c r="O27" s="15">
        <f t="shared" si="16"/>
        <v>0</v>
      </c>
      <c r="P27" s="18"/>
      <c r="Q27" s="11" t="s">
        <v>12</v>
      </c>
      <c r="R27" s="24">
        <f t="shared" si="17"/>
        <v>2</v>
      </c>
      <c r="T27" s="17" t="s">
        <v>12</v>
      </c>
      <c r="U27" s="27">
        <f t="shared" si="18"/>
        <v>0</v>
      </c>
      <c r="W27" s="18" t="s">
        <v>20</v>
      </c>
      <c r="X27" s="16">
        <f>U19</f>
        <v>22</v>
      </c>
      <c r="Y27" s="14">
        <f>SUM(X27/X26)</f>
        <v>0.75862068965517238</v>
      </c>
    </row>
    <row r="28" spans="1:25" ht="15.75" customHeight="1" x14ac:dyDescent="0.35">
      <c r="A28" s="12" t="s">
        <v>13</v>
      </c>
      <c r="B28" s="13">
        <v>12</v>
      </c>
      <c r="C28" s="14">
        <f t="shared" si="13"/>
        <v>0.92307692307692313</v>
      </c>
      <c r="E28" s="13" t="s">
        <v>13</v>
      </c>
      <c r="F28" s="13">
        <v>21</v>
      </c>
      <c r="G28" s="15">
        <f t="shared" si="14"/>
        <v>0.7</v>
      </c>
      <c r="I28" s="12" t="s">
        <v>13</v>
      </c>
      <c r="J28" s="13">
        <v>12</v>
      </c>
      <c r="K28" s="14">
        <f t="shared" si="15"/>
        <v>0.70588235294117652</v>
      </c>
      <c r="M28" s="13" t="s">
        <v>13</v>
      </c>
      <c r="N28" s="13">
        <v>29</v>
      </c>
      <c r="O28" s="15">
        <f t="shared" si="16"/>
        <v>0.5</v>
      </c>
      <c r="P28" s="18"/>
      <c r="Q28" s="11" t="s">
        <v>13</v>
      </c>
      <c r="R28" s="24">
        <f>SUM(B28+F28+J28+N28)</f>
        <v>74</v>
      </c>
      <c r="T28" s="17" t="s">
        <v>13</v>
      </c>
      <c r="U28" s="27">
        <f t="shared" si="18"/>
        <v>17</v>
      </c>
      <c r="W28" s="18" t="s">
        <v>21</v>
      </c>
      <c r="X28" s="16">
        <f>U26</f>
        <v>0</v>
      </c>
      <c r="Y28" s="14">
        <f>SUM(X28/X26)</f>
        <v>0</v>
      </c>
    </row>
    <row r="29" spans="1:25" ht="15.75" customHeight="1" x14ac:dyDescent="0.35">
      <c r="A29" s="3"/>
      <c r="G29" s="4"/>
      <c r="I29" s="3"/>
      <c r="O29" s="4"/>
      <c r="W29" s="18" t="s">
        <v>22</v>
      </c>
      <c r="X29" s="16">
        <f>U33</f>
        <v>7</v>
      </c>
      <c r="Y29" s="14">
        <f>SUM(X29/X26)</f>
        <v>0.2413793103448276</v>
      </c>
    </row>
    <row r="30" spans="1:25" ht="15.75" customHeight="1" x14ac:dyDescent="0.4">
      <c r="A30" s="7" t="s">
        <v>25</v>
      </c>
      <c r="B30" s="8">
        <f>SUM(B35)</f>
        <v>2</v>
      </c>
      <c r="E30" s="9" t="s">
        <v>25</v>
      </c>
      <c r="F30" s="8">
        <f>SUM(F31:F35)</f>
        <v>9</v>
      </c>
      <c r="G30" s="4"/>
      <c r="I30" s="7" t="s">
        <v>25</v>
      </c>
      <c r="J30" s="8">
        <f>SUM(J35)</f>
        <v>1</v>
      </c>
      <c r="M30" s="9" t="s">
        <v>25</v>
      </c>
      <c r="N30" s="8">
        <f>SUM(N32:N35)</f>
        <v>12</v>
      </c>
      <c r="O30" s="4"/>
      <c r="Q30" s="25" t="s">
        <v>25</v>
      </c>
      <c r="R30" s="28">
        <f>SUM(R31:R35)</f>
        <v>24</v>
      </c>
      <c r="T30" s="29" t="s">
        <v>22</v>
      </c>
      <c r="U30" s="30">
        <f>SUM(U31:U35)</f>
        <v>54</v>
      </c>
    </row>
    <row r="31" spans="1:25" ht="15.75" customHeight="1" x14ac:dyDescent="0.4">
      <c r="A31" s="12" t="s">
        <v>7</v>
      </c>
      <c r="B31" s="13">
        <v>0</v>
      </c>
      <c r="C31" s="14">
        <f t="shared" ref="C31:C35" si="20">SUM(B31/$B$30)</f>
        <v>0</v>
      </c>
      <c r="D31" s="31"/>
      <c r="E31" s="13" t="s">
        <v>7</v>
      </c>
      <c r="F31" s="13">
        <v>1</v>
      </c>
      <c r="G31" s="15">
        <f t="shared" ref="G31:G35" si="21">SUM(F31/$F$30)</f>
        <v>0.1111111111111111</v>
      </c>
      <c r="I31" s="12" t="s">
        <v>7</v>
      </c>
      <c r="J31" s="13">
        <v>0</v>
      </c>
      <c r="K31" s="14">
        <f t="shared" ref="K31:K35" si="22">SUM(J31/$J$30)</f>
        <v>0</v>
      </c>
      <c r="M31" s="13" t="s">
        <v>7</v>
      </c>
      <c r="N31" s="13">
        <v>0</v>
      </c>
      <c r="O31" s="15">
        <f t="shared" ref="O31:O35" si="23">SUM(N31/$N$30)</f>
        <v>0</v>
      </c>
      <c r="Q31" s="17" t="s">
        <v>7</v>
      </c>
      <c r="R31" s="27">
        <f t="shared" ref="R31:R35" si="24">B31+F31+J31+N31</f>
        <v>1</v>
      </c>
      <c r="T31" s="19" t="s">
        <v>7</v>
      </c>
      <c r="U31" s="32">
        <f>SUM(R38+R45+R52)</f>
        <v>1</v>
      </c>
      <c r="W31" s="9" t="s">
        <v>12</v>
      </c>
      <c r="X31" s="8">
        <f t="shared" ref="X31:Y31" si="25">SUM(X32:X34)</f>
        <v>3</v>
      </c>
      <c r="Y31" s="33">
        <f t="shared" si="25"/>
        <v>1</v>
      </c>
    </row>
    <row r="32" spans="1:25" ht="15.75" customHeight="1" x14ac:dyDescent="0.4">
      <c r="A32" s="12" t="s">
        <v>9</v>
      </c>
      <c r="B32" s="13">
        <v>0</v>
      </c>
      <c r="C32" s="14">
        <f t="shared" si="20"/>
        <v>0</v>
      </c>
      <c r="D32" s="31"/>
      <c r="E32" s="13" t="s">
        <v>9</v>
      </c>
      <c r="F32" s="13">
        <v>4</v>
      </c>
      <c r="G32" s="15">
        <f t="shared" si="21"/>
        <v>0.44444444444444442</v>
      </c>
      <c r="I32" s="12" t="s">
        <v>9</v>
      </c>
      <c r="J32" s="13">
        <v>0</v>
      </c>
      <c r="K32" s="14">
        <f t="shared" si="22"/>
        <v>0</v>
      </c>
      <c r="M32" s="13" t="s">
        <v>9</v>
      </c>
      <c r="N32" s="13">
        <v>2</v>
      </c>
      <c r="O32" s="15">
        <f t="shared" si="23"/>
        <v>0.16666666666666666</v>
      </c>
      <c r="Q32" s="17" t="s">
        <v>9</v>
      </c>
      <c r="R32" s="27">
        <f t="shared" si="24"/>
        <v>6</v>
      </c>
      <c r="T32" s="19" t="s">
        <v>9</v>
      </c>
      <c r="U32" s="32">
        <f>SUM(R39+R46+R53+R59)</f>
        <v>16</v>
      </c>
      <c r="W32" s="18" t="s">
        <v>20</v>
      </c>
      <c r="X32" s="16">
        <f>U20</f>
        <v>2</v>
      </c>
      <c r="Y32" s="33">
        <f>SUM(X32/X31)</f>
        <v>0.66666666666666663</v>
      </c>
    </row>
    <row r="33" spans="1:25" ht="15.75" customHeight="1" x14ac:dyDescent="0.4">
      <c r="A33" s="12" t="s">
        <v>11</v>
      </c>
      <c r="B33" s="13">
        <v>0</v>
      </c>
      <c r="C33" s="14">
        <f t="shared" si="20"/>
        <v>0</v>
      </c>
      <c r="D33" s="31"/>
      <c r="E33" s="13" t="s">
        <v>11</v>
      </c>
      <c r="F33" s="13">
        <v>0</v>
      </c>
      <c r="G33" s="15">
        <f t="shared" si="21"/>
        <v>0</v>
      </c>
      <c r="I33" s="12" t="s">
        <v>11</v>
      </c>
      <c r="J33" s="13">
        <v>0</v>
      </c>
      <c r="K33" s="14">
        <f t="shared" si="22"/>
        <v>0</v>
      </c>
      <c r="M33" s="13" t="s">
        <v>11</v>
      </c>
      <c r="N33" s="13">
        <v>0</v>
      </c>
      <c r="O33" s="15">
        <f t="shared" si="23"/>
        <v>0</v>
      </c>
      <c r="Q33" s="17" t="s">
        <v>11</v>
      </c>
      <c r="R33" s="27">
        <f t="shared" si="24"/>
        <v>0</v>
      </c>
      <c r="T33" s="19" t="s">
        <v>11</v>
      </c>
      <c r="U33" s="32">
        <f t="shared" ref="U33:U35" si="26">SUM(R40+R47+R54)</f>
        <v>7</v>
      </c>
      <c r="W33" s="18" t="s">
        <v>21</v>
      </c>
      <c r="X33" s="16">
        <f>U27</f>
        <v>0</v>
      </c>
      <c r="Y33" s="33">
        <f>SUM(X33/X31)</f>
        <v>0</v>
      </c>
    </row>
    <row r="34" spans="1:25" ht="15.75" customHeight="1" x14ac:dyDescent="0.4">
      <c r="A34" s="12" t="s">
        <v>12</v>
      </c>
      <c r="B34" s="13">
        <v>0</v>
      </c>
      <c r="C34" s="14">
        <f t="shared" si="20"/>
        <v>0</v>
      </c>
      <c r="D34" s="31"/>
      <c r="E34" s="13" t="s">
        <v>12</v>
      </c>
      <c r="F34" s="13">
        <v>0</v>
      </c>
      <c r="G34" s="15">
        <f t="shared" si="21"/>
        <v>0</v>
      </c>
      <c r="I34" s="12" t="s">
        <v>12</v>
      </c>
      <c r="J34" s="13">
        <v>0</v>
      </c>
      <c r="K34" s="14">
        <f t="shared" si="22"/>
        <v>0</v>
      </c>
      <c r="M34" s="13" t="s">
        <v>12</v>
      </c>
      <c r="N34" s="13">
        <v>0</v>
      </c>
      <c r="O34" s="15">
        <f t="shared" si="23"/>
        <v>0</v>
      </c>
      <c r="Q34" s="17" t="s">
        <v>12</v>
      </c>
      <c r="R34" s="27">
        <f t="shared" si="24"/>
        <v>0</v>
      </c>
      <c r="T34" s="19" t="s">
        <v>12</v>
      </c>
      <c r="U34" s="32">
        <f t="shared" si="26"/>
        <v>1</v>
      </c>
      <c r="W34" s="18" t="s">
        <v>22</v>
      </c>
      <c r="X34" s="16">
        <f>U34</f>
        <v>1</v>
      </c>
      <c r="Y34" s="33">
        <f>SUM(X34/X31)</f>
        <v>0.33333333333333331</v>
      </c>
    </row>
    <row r="35" spans="1:25" ht="15.75" customHeight="1" x14ac:dyDescent="0.4">
      <c r="A35" s="12" t="s">
        <v>13</v>
      </c>
      <c r="B35" s="13">
        <v>2</v>
      </c>
      <c r="C35" s="14">
        <f t="shared" si="20"/>
        <v>1</v>
      </c>
      <c r="D35" s="31"/>
      <c r="E35" s="13" t="s">
        <v>13</v>
      </c>
      <c r="F35" s="13">
        <v>4</v>
      </c>
      <c r="G35" s="15">
        <f t="shared" si="21"/>
        <v>0.44444444444444442</v>
      </c>
      <c r="I35" s="12" t="s">
        <v>13</v>
      </c>
      <c r="J35" s="13">
        <v>1</v>
      </c>
      <c r="K35" s="14">
        <f t="shared" si="22"/>
        <v>1</v>
      </c>
      <c r="M35" s="13" t="s">
        <v>13</v>
      </c>
      <c r="N35" s="13">
        <v>10</v>
      </c>
      <c r="O35" s="15">
        <f t="shared" si="23"/>
        <v>0.83333333333333337</v>
      </c>
      <c r="Q35" s="17" t="s">
        <v>13</v>
      </c>
      <c r="R35" s="27">
        <f t="shared" si="24"/>
        <v>17</v>
      </c>
      <c r="T35" s="19" t="s">
        <v>13</v>
      </c>
      <c r="U35" s="32">
        <f t="shared" si="26"/>
        <v>29</v>
      </c>
    </row>
    <row r="36" spans="1:25" ht="15.75" customHeight="1" x14ac:dyDescent="0.4">
      <c r="A36" s="3"/>
      <c r="D36" s="31"/>
      <c r="G36" s="4"/>
      <c r="I36" s="3"/>
      <c r="L36" s="31"/>
      <c r="O36" s="4"/>
      <c r="W36" s="9" t="s">
        <v>13</v>
      </c>
      <c r="X36" s="8">
        <f t="shared" ref="X36:Y36" si="27">SUM(X37:X39)</f>
        <v>126</v>
      </c>
      <c r="Y36" s="33">
        <f t="shared" si="27"/>
        <v>0.99999999999999989</v>
      </c>
    </row>
    <row r="37" spans="1:25" ht="15.75" customHeight="1" x14ac:dyDescent="0.4">
      <c r="A37" s="34" t="s">
        <v>26</v>
      </c>
      <c r="B37" s="8">
        <f>SUM(B40:B42)</f>
        <v>3</v>
      </c>
      <c r="E37" s="10" t="s">
        <v>26</v>
      </c>
      <c r="F37" s="8">
        <f>SUM(F38:F42)</f>
        <v>10</v>
      </c>
      <c r="G37" s="4"/>
      <c r="I37" s="34" t="s">
        <v>26</v>
      </c>
      <c r="J37" s="8">
        <f>SUM(J39:J42)</f>
        <v>8</v>
      </c>
      <c r="M37" s="10" t="s">
        <v>26</v>
      </c>
      <c r="N37" s="8">
        <f>SUM(N39:N42)</f>
        <v>16</v>
      </c>
      <c r="O37" s="4"/>
      <c r="Q37" s="35" t="s">
        <v>26</v>
      </c>
      <c r="R37" s="35">
        <f>SUM(R38:R42)</f>
        <v>37</v>
      </c>
      <c r="T37" s="18" t="s">
        <v>20</v>
      </c>
      <c r="U37" s="16">
        <f>U16</f>
        <v>128</v>
      </c>
      <c r="W37" s="18" t="s">
        <v>20</v>
      </c>
      <c r="X37" s="16">
        <f>U21</f>
        <v>80</v>
      </c>
      <c r="Y37" s="33">
        <f>SUM(X37/X36)</f>
        <v>0.63492063492063489</v>
      </c>
    </row>
    <row r="38" spans="1:25" ht="15.75" customHeight="1" x14ac:dyDescent="0.35">
      <c r="A38" s="36" t="s">
        <v>7</v>
      </c>
      <c r="B38" s="18">
        <v>0</v>
      </c>
      <c r="C38" s="14">
        <f t="shared" ref="C38:C42" si="28">SUM(B38/$B$37)</f>
        <v>0</v>
      </c>
      <c r="E38" s="18" t="s">
        <v>7</v>
      </c>
      <c r="F38" s="13">
        <v>0</v>
      </c>
      <c r="G38" s="15">
        <f t="shared" ref="G38:G42" si="29">SUM(F38/$F$37)</f>
        <v>0</v>
      </c>
      <c r="I38" s="36" t="s">
        <v>7</v>
      </c>
      <c r="J38" s="18">
        <v>0</v>
      </c>
      <c r="K38" s="14">
        <f t="shared" ref="K38:K42" si="30">SUM(J38/$J$37)</f>
        <v>0</v>
      </c>
      <c r="M38" s="18" t="s">
        <v>7</v>
      </c>
      <c r="N38" s="18">
        <v>0</v>
      </c>
      <c r="O38" s="15">
        <f t="shared" ref="O38:O42" si="31">SUM(N38/$N$37)</f>
        <v>0</v>
      </c>
      <c r="Q38" s="37" t="s">
        <v>7</v>
      </c>
      <c r="R38" s="32">
        <f t="shared" ref="R38:R42" si="32">SUM(B38+F38+J38+N38)</f>
        <v>0</v>
      </c>
      <c r="T38" s="18" t="s">
        <v>21</v>
      </c>
      <c r="U38" s="16">
        <f>U23</f>
        <v>24</v>
      </c>
      <c r="W38" s="18" t="s">
        <v>21</v>
      </c>
      <c r="X38" s="16">
        <f>U28</f>
        <v>17</v>
      </c>
      <c r="Y38" s="33">
        <f>SUM(X38/X36)</f>
        <v>0.13492063492063491</v>
      </c>
    </row>
    <row r="39" spans="1:25" ht="15.75" customHeight="1" x14ac:dyDescent="0.35">
      <c r="A39" s="36" t="s">
        <v>9</v>
      </c>
      <c r="B39" s="18">
        <v>0</v>
      </c>
      <c r="C39" s="14">
        <f t="shared" si="28"/>
        <v>0</v>
      </c>
      <c r="E39" s="18" t="s">
        <v>9</v>
      </c>
      <c r="F39" s="18">
        <v>2</v>
      </c>
      <c r="G39" s="15">
        <f t="shared" si="29"/>
        <v>0.2</v>
      </c>
      <c r="I39" s="36" t="s">
        <v>9</v>
      </c>
      <c r="J39" s="18">
        <v>2</v>
      </c>
      <c r="K39" s="14">
        <f t="shared" si="30"/>
        <v>0.25</v>
      </c>
      <c r="M39" s="18" t="s">
        <v>9</v>
      </c>
      <c r="N39" s="18">
        <v>4</v>
      </c>
      <c r="O39" s="15">
        <f t="shared" si="31"/>
        <v>0.25</v>
      </c>
      <c r="Q39" s="37" t="s">
        <v>9</v>
      </c>
      <c r="R39" s="32">
        <f t="shared" si="32"/>
        <v>8</v>
      </c>
      <c r="T39" s="18" t="s">
        <v>22</v>
      </c>
      <c r="U39" s="16">
        <f>U30</f>
        <v>54</v>
      </c>
      <c r="W39" s="18" t="s">
        <v>22</v>
      </c>
      <c r="X39" s="16">
        <f>U35</f>
        <v>29</v>
      </c>
      <c r="Y39" s="33">
        <f>SUM(X39/X36)</f>
        <v>0.23015873015873015</v>
      </c>
    </row>
    <row r="40" spans="1:25" ht="15.75" customHeight="1" x14ac:dyDescent="0.35">
      <c r="A40" s="36" t="s">
        <v>11</v>
      </c>
      <c r="B40" s="18">
        <v>1</v>
      </c>
      <c r="C40" s="14">
        <f t="shared" si="28"/>
        <v>0.33333333333333331</v>
      </c>
      <c r="E40" s="18" t="s">
        <v>11</v>
      </c>
      <c r="F40" s="18">
        <v>1</v>
      </c>
      <c r="G40" s="15">
        <f t="shared" si="29"/>
        <v>0.1</v>
      </c>
      <c r="I40" s="36" t="s">
        <v>11</v>
      </c>
      <c r="J40" s="18">
        <v>1</v>
      </c>
      <c r="K40" s="14">
        <f t="shared" si="30"/>
        <v>0.125</v>
      </c>
      <c r="M40" s="18" t="s">
        <v>11</v>
      </c>
      <c r="N40" s="18">
        <v>2</v>
      </c>
      <c r="O40" s="15">
        <f t="shared" si="31"/>
        <v>0.125</v>
      </c>
      <c r="Q40" s="37" t="s">
        <v>11</v>
      </c>
      <c r="R40" s="32">
        <f t="shared" si="32"/>
        <v>5</v>
      </c>
    </row>
    <row r="41" spans="1:25" ht="15.75" customHeight="1" x14ac:dyDescent="0.35">
      <c r="A41" s="36" t="s">
        <v>12</v>
      </c>
      <c r="B41" s="18">
        <v>0</v>
      </c>
      <c r="C41" s="14">
        <f t="shared" si="28"/>
        <v>0</v>
      </c>
      <c r="E41" s="18" t="s">
        <v>12</v>
      </c>
      <c r="F41" s="18">
        <v>0</v>
      </c>
      <c r="G41" s="15">
        <f t="shared" si="29"/>
        <v>0</v>
      </c>
      <c r="I41" s="36" t="s">
        <v>12</v>
      </c>
      <c r="J41" s="18">
        <v>0</v>
      </c>
      <c r="K41" s="14">
        <f t="shared" si="30"/>
        <v>0</v>
      </c>
      <c r="M41" s="18" t="s">
        <v>12</v>
      </c>
      <c r="N41" s="18">
        <v>0</v>
      </c>
      <c r="O41" s="15">
        <f t="shared" si="31"/>
        <v>0</v>
      </c>
      <c r="Q41" s="37" t="s">
        <v>12</v>
      </c>
      <c r="R41" s="32">
        <f t="shared" si="32"/>
        <v>0</v>
      </c>
    </row>
    <row r="42" spans="1:25" ht="15.75" customHeight="1" x14ac:dyDescent="0.35">
      <c r="A42" s="36" t="s">
        <v>13</v>
      </c>
      <c r="B42" s="18">
        <v>2</v>
      </c>
      <c r="C42" s="14">
        <f t="shared" si="28"/>
        <v>0.66666666666666663</v>
      </c>
      <c r="E42" s="18" t="s">
        <v>13</v>
      </c>
      <c r="F42" s="18">
        <v>7</v>
      </c>
      <c r="G42" s="15">
        <f t="shared" si="29"/>
        <v>0.7</v>
      </c>
      <c r="I42" s="36" t="s">
        <v>13</v>
      </c>
      <c r="J42" s="18">
        <v>5</v>
      </c>
      <c r="K42" s="14">
        <f t="shared" si="30"/>
        <v>0.625</v>
      </c>
      <c r="M42" s="18" t="s">
        <v>13</v>
      </c>
      <c r="N42" s="18">
        <v>10</v>
      </c>
      <c r="O42" s="15">
        <f t="shared" si="31"/>
        <v>0.625</v>
      </c>
      <c r="Q42" s="37" t="s">
        <v>13</v>
      </c>
      <c r="R42" s="32">
        <f t="shared" si="32"/>
        <v>24</v>
      </c>
    </row>
    <row r="43" spans="1:25" ht="15.75" customHeight="1" x14ac:dyDescent="0.35">
      <c r="A43" s="3"/>
      <c r="G43" s="4"/>
      <c r="I43" s="3"/>
      <c r="O43" s="4"/>
    </row>
    <row r="44" spans="1:25" ht="15.75" customHeight="1" x14ac:dyDescent="0.4">
      <c r="A44" s="3"/>
      <c r="E44" s="9" t="s">
        <v>27</v>
      </c>
      <c r="F44" s="8">
        <f>SUM(F45:F49)</f>
        <v>1</v>
      </c>
      <c r="G44" s="4"/>
      <c r="I44" s="3"/>
      <c r="M44" s="9" t="s">
        <v>27</v>
      </c>
      <c r="N44" s="8">
        <f>SUM(N46:N49)</f>
        <v>2</v>
      </c>
      <c r="O44" s="4"/>
      <c r="Q44" s="29" t="s">
        <v>27</v>
      </c>
      <c r="R44" s="35">
        <f>SUM(R45:R49)</f>
        <v>3</v>
      </c>
    </row>
    <row r="45" spans="1:25" ht="15.75" customHeight="1" x14ac:dyDescent="0.35">
      <c r="A45" s="3"/>
      <c r="E45" s="13" t="s">
        <v>7</v>
      </c>
      <c r="F45" s="13">
        <v>0</v>
      </c>
      <c r="G45" s="15">
        <f t="shared" ref="G45:G49" si="33">SUM(F45/$F$44)</f>
        <v>0</v>
      </c>
      <c r="I45" s="3"/>
      <c r="M45" s="13" t="s">
        <v>7</v>
      </c>
      <c r="N45" s="13">
        <v>0</v>
      </c>
      <c r="O45" s="15">
        <f t="shared" ref="O45:O49" si="34">SUM(N45/$N$44)</f>
        <v>0</v>
      </c>
      <c r="Q45" s="19" t="s">
        <v>7</v>
      </c>
      <c r="R45" s="32">
        <f t="shared" ref="R45:R49" si="35">SUM(F45+N45)</f>
        <v>0</v>
      </c>
    </row>
    <row r="46" spans="1:25" ht="15.75" customHeight="1" x14ac:dyDescent="0.35">
      <c r="A46" s="3"/>
      <c r="E46" s="13" t="s">
        <v>9</v>
      </c>
      <c r="F46" s="13">
        <v>1</v>
      </c>
      <c r="G46" s="15">
        <f t="shared" si="33"/>
        <v>1</v>
      </c>
      <c r="I46" s="3"/>
      <c r="M46" s="13" t="s">
        <v>9</v>
      </c>
      <c r="N46" s="13">
        <v>1</v>
      </c>
      <c r="O46" s="15">
        <f t="shared" si="34"/>
        <v>0.5</v>
      </c>
      <c r="Q46" s="19" t="s">
        <v>9</v>
      </c>
      <c r="R46" s="32">
        <f t="shared" si="35"/>
        <v>2</v>
      </c>
    </row>
    <row r="47" spans="1:25" ht="15.75" customHeight="1" x14ac:dyDescent="0.35">
      <c r="A47" s="3"/>
      <c r="E47" s="13" t="s">
        <v>11</v>
      </c>
      <c r="F47" s="13">
        <v>0</v>
      </c>
      <c r="G47" s="15">
        <f t="shared" si="33"/>
        <v>0</v>
      </c>
      <c r="I47" s="3"/>
      <c r="M47" s="13" t="s">
        <v>11</v>
      </c>
      <c r="N47" s="13">
        <v>0</v>
      </c>
      <c r="O47" s="15">
        <f t="shared" si="34"/>
        <v>0</v>
      </c>
      <c r="Q47" s="19" t="s">
        <v>11</v>
      </c>
      <c r="R47" s="32">
        <f t="shared" si="35"/>
        <v>0</v>
      </c>
    </row>
    <row r="48" spans="1:25" ht="15.75" customHeight="1" x14ac:dyDescent="0.35">
      <c r="A48" s="3"/>
      <c r="E48" s="13" t="s">
        <v>12</v>
      </c>
      <c r="F48" s="13">
        <v>0</v>
      </c>
      <c r="G48" s="15">
        <f t="shared" si="33"/>
        <v>0</v>
      </c>
      <c r="I48" s="3"/>
      <c r="M48" s="13" t="s">
        <v>12</v>
      </c>
      <c r="N48" s="13">
        <v>0</v>
      </c>
      <c r="O48" s="15">
        <f t="shared" si="34"/>
        <v>0</v>
      </c>
      <c r="Q48" s="19" t="s">
        <v>12</v>
      </c>
      <c r="R48" s="32">
        <f t="shared" si="35"/>
        <v>0</v>
      </c>
    </row>
    <row r="49" spans="1:20" ht="15.75" customHeight="1" x14ac:dyDescent="0.35">
      <c r="A49" s="3"/>
      <c r="E49" s="13" t="s">
        <v>13</v>
      </c>
      <c r="F49" s="13">
        <v>0</v>
      </c>
      <c r="G49" s="15">
        <f t="shared" si="33"/>
        <v>0</v>
      </c>
      <c r="I49" s="3"/>
      <c r="M49" s="13" t="s">
        <v>13</v>
      </c>
      <c r="N49" s="13">
        <v>1</v>
      </c>
      <c r="O49" s="15">
        <f t="shared" si="34"/>
        <v>0.5</v>
      </c>
      <c r="Q49" s="19" t="s">
        <v>13</v>
      </c>
      <c r="R49" s="32">
        <f t="shared" si="35"/>
        <v>1</v>
      </c>
    </row>
    <row r="50" spans="1:20" ht="15.75" customHeight="1" x14ac:dyDescent="0.35">
      <c r="A50" s="3"/>
      <c r="G50" s="4"/>
      <c r="I50" s="3"/>
      <c r="O50" s="4"/>
    </row>
    <row r="51" spans="1:20" ht="15.75" customHeight="1" x14ac:dyDescent="0.4">
      <c r="A51" s="3"/>
      <c r="D51" s="31"/>
      <c r="E51" s="9" t="s">
        <v>28</v>
      </c>
      <c r="F51" s="8">
        <f>SUM(F52:F56)</f>
        <v>2</v>
      </c>
      <c r="G51" s="4"/>
      <c r="I51" s="3"/>
      <c r="L51" s="31"/>
      <c r="M51" s="9" t="s">
        <v>28</v>
      </c>
      <c r="N51" s="8">
        <f>SUM(N52:N56)</f>
        <v>11</v>
      </c>
      <c r="O51" s="4"/>
      <c r="Q51" s="29" t="s">
        <v>28</v>
      </c>
      <c r="R51" s="35">
        <f>SUM(R52:R56)</f>
        <v>13</v>
      </c>
      <c r="T51" s="38" t="s">
        <v>29</v>
      </c>
    </row>
    <row r="52" spans="1:20" ht="15.75" customHeight="1" x14ac:dyDescent="0.4">
      <c r="A52" s="3"/>
      <c r="D52" s="31"/>
      <c r="E52" s="13" t="s">
        <v>7</v>
      </c>
      <c r="F52" s="13">
        <v>0</v>
      </c>
      <c r="G52" s="15">
        <f t="shared" ref="G52:G56" si="36">SUM(F52/$F$51)</f>
        <v>0</v>
      </c>
      <c r="I52" s="3"/>
      <c r="L52" s="31"/>
      <c r="M52" s="13" t="s">
        <v>7</v>
      </c>
      <c r="N52" s="13">
        <v>1</v>
      </c>
      <c r="O52" s="15">
        <f t="shared" ref="O52:O56" si="37">SUM(N52/$N$51)</f>
        <v>9.0909090909090912E-2</v>
      </c>
      <c r="Q52" s="19" t="s">
        <v>7</v>
      </c>
      <c r="R52" s="32">
        <f t="shared" ref="R52:R56" si="38">SUM(F52+N52)</f>
        <v>1</v>
      </c>
      <c r="T52" s="39" t="s">
        <v>30</v>
      </c>
    </row>
    <row r="53" spans="1:20" ht="15.75" customHeight="1" x14ac:dyDescent="0.4">
      <c r="A53" s="3"/>
      <c r="D53" s="31"/>
      <c r="E53" s="13" t="s">
        <v>9</v>
      </c>
      <c r="F53" s="13">
        <v>1</v>
      </c>
      <c r="G53" s="15">
        <f t="shared" si="36"/>
        <v>0.5</v>
      </c>
      <c r="I53" s="3"/>
      <c r="L53" s="31"/>
      <c r="M53" s="13" t="s">
        <v>9</v>
      </c>
      <c r="N53" s="13">
        <v>4</v>
      </c>
      <c r="O53" s="15">
        <f t="shared" si="37"/>
        <v>0.36363636363636365</v>
      </c>
      <c r="Q53" s="19" t="s">
        <v>9</v>
      </c>
      <c r="R53" s="32">
        <f t="shared" si="38"/>
        <v>5</v>
      </c>
      <c r="T53" s="39" t="s">
        <v>31</v>
      </c>
    </row>
    <row r="54" spans="1:20" ht="15.75" customHeight="1" x14ac:dyDescent="0.4">
      <c r="A54" s="3"/>
      <c r="D54" s="31"/>
      <c r="E54" s="13" t="s">
        <v>11</v>
      </c>
      <c r="F54" s="13">
        <v>0</v>
      </c>
      <c r="G54" s="15">
        <f t="shared" si="36"/>
        <v>0</v>
      </c>
      <c r="I54" s="3"/>
      <c r="L54" s="31"/>
      <c r="M54" s="13" t="s">
        <v>11</v>
      </c>
      <c r="N54" s="13">
        <v>2</v>
      </c>
      <c r="O54" s="15">
        <f t="shared" si="37"/>
        <v>0.18181818181818182</v>
      </c>
      <c r="Q54" s="19" t="s">
        <v>11</v>
      </c>
      <c r="R54" s="32">
        <f t="shared" si="38"/>
        <v>2</v>
      </c>
      <c r="T54" s="39" t="s">
        <v>32</v>
      </c>
    </row>
    <row r="55" spans="1:20" ht="15.75" customHeight="1" x14ac:dyDescent="0.4">
      <c r="A55" s="3"/>
      <c r="D55" s="31"/>
      <c r="E55" s="13" t="s">
        <v>12</v>
      </c>
      <c r="F55" s="13">
        <v>0</v>
      </c>
      <c r="G55" s="15">
        <f t="shared" si="36"/>
        <v>0</v>
      </c>
      <c r="I55" s="3"/>
      <c r="L55" s="31"/>
      <c r="M55" s="13" t="s">
        <v>12</v>
      </c>
      <c r="N55" s="13">
        <v>1</v>
      </c>
      <c r="O55" s="15">
        <f t="shared" si="37"/>
        <v>9.0909090909090912E-2</v>
      </c>
      <c r="Q55" s="19" t="s">
        <v>12</v>
      </c>
      <c r="R55" s="32">
        <f t="shared" si="38"/>
        <v>1</v>
      </c>
      <c r="T55" s="39" t="s">
        <v>33</v>
      </c>
    </row>
    <row r="56" spans="1:20" ht="15.75" customHeight="1" x14ac:dyDescent="0.4">
      <c r="A56" s="40"/>
      <c r="B56" s="41"/>
      <c r="C56" s="41"/>
      <c r="D56" s="42"/>
      <c r="E56" s="43" t="s">
        <v>13</v>
      </c>
      <c r="F56" s="43">
        <v>1</v>
      </c>
      <c r="G56" s="44">
        <f t="shared" si="36"/>
        <v>0.5</v>
      </c>
      <c r="I56" s="3"/>
      <c r="L56" s="31"/>
      <c r="M56" s="13" t="s">
        <v>13</v>
      </c>
      <c r="N56" s="13">
        <v>3</v>
      </c>
      <c r="O56" s="15">
        <f t="shared" si="37"/>
        <v>0.27272727272727271</v>
      </c>
      <c r="Q56" s="19" t="s">
        <v>13</v>
      </c>
      <c r="R56" s="32">
        <f t="shared" si="38"/>
        <v>4</v>
      </c>
      <c r="T56" s="39" t="s">
        <v>34</v>
      </c>
    </row>
    <row r="57" spans="1:20" ht="15.75" customHeight="1" x14ac:dyDescent="0.4">
      <c r="D57" s="31"/>
      <c r="I57" s="3"/>
      <c r="L57" s="31"/>
      <c r="M57" s="31"/>
      <c r="N57" s="31"/>
      <c r="O57" s="45"/>
      <c r="T57" s="39" t="s">
        <v>35</v>
      </c>
    </row>
    <row r="58" spans="1:20" ht="15.75" customHeight="1" x14ac:dyDescent="0.4">
      <c r="D58" s="31"/>
      <c r="I58" s="46"/>
      <c r="J58" s="31"/>
      <c r="K58" s="31"/>
      <c r="L58" s="31"/>
      <c r="M58" s="9" t="s">
        <v>36</v>
      </c>
      <c r="N58" s="8">
        <f>SUM(N59)</f>
        <v>1</v>
      </c>
      <c r="O58" s="4"/>
      <c r="Q58" s="29" t="s">
        <v>36</v>
      </c>
      <c r="R58" s="30">
        <f>R59</f>
        <v>1</v>
      </c>
      <c r="T58" s="13" t="s">
        <v>41</v>
      </c>
    </row>
    <row r="59" spans="1:20" ht="15.75" customHeight="1" x14ac:dyDescent="0.4">
      <c r="D59" s="31"/>
      <c r="I59" s="47"/>
      <c r="J59" s="42"/>
      <c r="K59" s="42"/>
      <c r="L59" s="42"/>
      <c r="M59" s="43" t="s">
        <v>9</v>
      </c>
      <c r="N59" s="43">
        <v>1</v>
      </c>
      <c r="O59" s="44">
        <f>SUM(N59/$N$58)</f>
        <v>1</v>
      </c>
      <c r="Q59" s="19" t="s">
        <v>9</v>
      </c>
      <c r="R59" s="32">
        <f>N59</f>
        <v>1</v>
      </c>
    </row>
    <row r="60" spans="1:20" ht="15.75" customHeight="1" x14ac:dyDescent="0.4">
      <c r="A60" s="48"/>
      <c r="B60" s="48"/>
      <c r="C60" s="48"/>
      <c r="D60" s="48"/>
      <c r="E60" s="48"/>
      <c r="F60" s="48"/>
      <c r="G60" s="48"/>
      <c r="I60" s="48"/>
      <c r="J60" s="48"/>
      <c r="K60" s="48"/>
      <c r="L60" s="48"/>
      <c r="M60" s="48"/>
      <c r="N60" s="48"/>
      <c r="O60" s="48"/>
    </row>
    <row r="61" spans="1:20" ht="15.75" customHeight="1" x14ac:dyDescent="0.4">
      <c r="A61" s="48"/>
      <c r="B61" s="48"/>
      <c r="C61" s="48"/>
      <c r="D61" s="48"/>
      <c r="E61" s="48"/>
      <c r="F61" s="48"/>
      <c r="G61" s="48"/>
      <c r="I61" s="48"/>
      <c r="J61" s="48"/>
      <c r="K61" s="48"/>
      <c r="L61" s="48"/>
      <c r="M61" s="48"/>
      <c r="N61" s="48"/>
      <c r="O61" s="48"/>
    </row>
    <row r="62" spans="1:20" ht="15.75" customHeight="1" x14ac:dyDescent="0.4">
      <c r="A62" s="56" t="s">
        <v>37</v>
      </c>
      <c r="B62" s="57"/>
      <c r="C62" s="57"/>
      <c r="D62" s="57"/>
      <c r="E62" s="57"/>
      <c r="F62" s="57"/>
      <c r="G62" s="58"/>
      <c r="I62" s="56" t="s">
        <v>37</v>
      </c>
      <c r="J62" s="57"/>
      <c r="K62" s="57"/>
      <c r="L62" s="57"/>
      <c r="M62" s="57"/>
      <c r="N62" s="57"/>
      <c r="O62" s="58"/>
    </row>
    <row r="63" spans="1:20" ht="15.75" customHeight="1" x14ac:dyDescent="0.35">
      <c r="A63" s="3"/>
      <c r="G63" s="6"/>
      <c r="I63" s="49"/>
      <c r="O63" s="6"/>
    </row>
    <row r="64" spans="1:20" ht="15.75" customHeight="1" x14ac:dyDescent="0.4">
      <c r="A64" s="5" t="s">
        <v>1</v>
      </c>
      <c r="B64" s="48"/>
      <c r="C64" s="48"/>
      <c r="D64" s="31"/>
      <c r="E64" s="31"/>
      <c r="F64" s="31"/>
      <c r="G64" s="45"/>
      <c r="I64" s="46" t="s">
        <v>2</v>
      </c>
      <c r="J64" s="31"/>
      <c r="K64" s="31"/>
      <c r="L64" s="31"/>
      <c r="M64" s="31"/>
      <c r="N64" s="31"/>
      <c r="O64" s="45"/>
    </row>
    <row r="65" spans="1:15" ht="15.75" customHeight="1" x14ac:dyDescent="0.35">
      <c r="A65" s="3"/>
      <c r="G65" s="4"/>
      <c r="I65" s="49"/>
      <c r="O65" s="6"/>
    </row>
    <row r="66" spans="1:15" ht="15.75" customHeight="1" x14ac:dyDescent="0.4">
      <c r="A66" s="34" t="s">
        <v>3</v>
      </c>
      <c r="B66" s="8">
        <f>SUM(B67:B71)</f>
        <v>2</v>
      </c>
      <c r="E66" s="10" t="s">
        <v>16</v>
      </c>
      <c r="F66" s="8">
        <f>SUM(F67:F71)</f>
        <v>33</v>
      </c>
      <c r="G66" s="4"/>
      <c r="I66" s="7" t="s">
        <v>38</v>
      </c>
      <c r="J66" s="8">
        <f>SUM(J67:J71)</f>
        <v>10</v>
      </c>
      <c r="M66" s="9" t="s">
        <v>16</v>
      </c>
      <c r="N66" s="8">
        <f>SUM(N67:N71)</f>
        <v>24</v>
      </c>
      <c r="O66" s="6"/>
    </row>
    <row r="67" spans="1:15" ht="15.75" customHeight="1" x14ac:dyDescent="0.35">
      <c r="A67" s="36" t="s">
        <v>7</v>
      </c>
      <c r="B67" s="18">
        <v>1</v>
      </c>
      <c r="C67" s="14">
        <f t="shared" ref="C67:C71" si="39">SUM(B67/$B$66)</f>
        <v>0.5</v>
      </c>
      <c r="E67" s="18" t="s">
        <v>7</v>
      </c>
      <c r="F67" s="18">
        <v>4</v>
      </c>
      <c r="G67" s="15">
        <f t="shared" ref="G67:G71" si="40">SUM(F67/$F$66)</f>
        <v>0.12121212121212122</v>
      </c>
      <c r="I67" s="12" t="s">
        <v>7</v>
      </c>
      <c r="J67" s="13">
        <v>1</v>
      </c>
      <c r="K67" s="14">
        <f t="shared" ref="K67:K71" si="41">SUM(J67/$J$66)</f>
        <v>0.1</v>
      </c>
      <c r="M67" s="13" t="s">
        <v>7</v>
      </c>
      <c r="N67" s="13">
        <v>0</v>
      </c>
      <c r="O67" s="15">
        <f t="shared" ref="O67:O71" si="42">SUM(N67/$N$66)</f>
        <v>0</v>
      </c>
    </row>
    <row r="68" spans="1:15" ht="15.75" customHeight="1" x14ac:dyDescent="0.35">
      <c r="A68" s="36" t="s">
        <v>9</v>
      </c>
      <c r="B68" s="18">
        <v>0</v>
      </c>
      <c r="C68" s="14">
        <f t="shared" si="39"/>
        <v>0</v>
      </c>
      <c r="E68" s="18" t="s">
        <v>9</v>
      </c>
      <c r="F68" s="18">
        <v>8</v>
      </c>
      <c r="G68" s="15">
        <f t="shared" si="40"/>
        <v>0.24242424242424243</v>
      </c>
      <c r="I68" s="12" t="s">
        <v>9</v>
      </c>
      <c r="J68" s="13">
        <v>1</v>
      </c>
      <c r="K68" s="14">
        <f t="shared" si="41"/>
        <v>0.1</v>
      </c>
      <c r="M68" s="13" t="s">
        <v>9</v>
      </c>
      <c r="N68" s="13">
        <v>3</v>
      </c>
      <c r="O68" s="15">
        <f t="shared" si="42"/>
        <v>0.125</v>
      </c>
    </row>
    <row r="69" spans="1:15" ht="12.75" x14ac:dyDescent="0.35">
      <c r="A69" s="12" t="s">
        <v>11</v>
      </c>
      <c r="B69" s="13">
        <v>0</v>
      </c>
      <c r="C69" s="14">
        <f t="shared" si="39"/>
        <v>0</v>
      </c>
      <c r="E69" s="13" t="s">
        <v>11</v>
      </c>
      <c r="F69" s="13">
        <v>5</v>
      </c>
      <c r="G69" s="15">
        <f t="shared" si="40"/>
        <v>0.15151515151515152</v>
      </c>
      <c r="I69" s="12" t="s">
        <v>11</v>
      </c>
      <c r="J69" s="13">
        <v>0</v>
      </c>
      <c r="K69" s="14">
        <f t="shared" si="41"/>
        <v>0</v>
      </c>
      <c r="M69" s="13" t="s">
        <v>11</v>
      </c>
      <c r="N69" s="13">
        <v>3</v>
      </c>
      <c r="O69" s="15">
        <f t="shared" si="42"/>
        <v>0.125</v>
      </c>
    </row>
    <row r="70" spans="1:15" ht="12.75" x14ac:dyDescent="0.35">
      <c r="A70" s="12" t="s">
        <v>12</v>
      </c>
      <c r="B70" s="18">
        <v>0</v>
      </c>
      <c r="C70" s="14">
        <f t="shared" si="39"/>
        <v>0</v>
      </c>
      <c r="E70" s="18" t="s">
        <v>12</v>
      </c>
      <c r="F70" s="18">
        <v>0</v>
      </c>
      <c r="G70" s="15">
        <f t="shared" si="40"/>
        <v>0</v>
      </c>
      <c r="I70" s="12" t="s">
        <v>12</v>
      </c>
      <c r="J70" s="18">
        <v>0</v>
      </c>
      <c r="K70" s="14">
        <f t="shared" si="41"/>
        <v>0</v>
      </c>
      <c r="M70" s="18" t="s">
        <v>12</v>
      </c>
      <c r="N70" s="18">
        <v>1</v>
      </c>
      <c r="O70" s="15">
        <f t="shared" si="42"/>
        <v>4.1666666666666664E-2</v>
      </c>
    </row>
    <row r="71" spans="1:15" ht="12.75" x14ac:dyDescent="0.35">
      <c r="A71" s="50" t="s">
        <v>13</v>
      </c>
      <c r="B71" s="43">
        <v>1</v>
      </c>
      <c r="C71" s="51">
        <f t="shared" si="39"/>
        <v>0.5</v>
      </c>
      <c r="D71" s="52"/>
      <c r="E71" s="43" t="s">
        <v>13</v>
      </c>
      <c r="F71" s="43">
        <v>16</v>
      </c>
      <c r="G71" s="44">
        <f t="shared" si="40"/>
        <v>0.48484848484848486</v>
      </c>
      <c r="I71" s="50" t="s">
        <v>13</v>
      </c>
      <c r="J71" s="43">
        <v>8</v>
      </c>
      <c r="K71" s="51">
        <f t="shared" si="41"/>
        <v>0.8</v>
      </c>
      <c r="L71" s="52"/>
      <c r="M71" s="43" t="s">
        <v>13</v>
      </c>
      <c r="N71" s="43">
        <v>17</v>
      </c>
      <c r="O71" s="44">
        <f t="shared" si="42"/>
        <v>0.70833333333333337</v>
      </c>
    </row>
    <row r="73" spans="1:15" ht="13.15" x14ac:dyDescent="0.4">
      <c r="I73" s="53" t="s">
        <v>39</v>
      </c>
      <c r="J73" s="1"/>
      <c r="K73" s="54"/>
      <c r="L73" s="54"/>
      <c r="M73" s="1"/>
      <c r="N73" s="1"/>
      <c r="O73" s="2"/>
    </row>
    <row r="74" spans="1:15" ht="12.75" x14ac:dyDescent="0.35">
      <c r="I74" s="12"/>
      <c r="O74" s="6"/>
    </row>
    <row r="75" spans="1:15" ht="13.15" x14ac:dyDescent="0.4">
      <c r="I75" s="7" t="s">
        <v>40</v>
      </c>
      <c r="J75" s="8">
        <f>SUM(J76:J78)</f>
        <v>6</v>
      </c>
      <c r="O75" s="6"/>
    </row>
    <row r="76" spans="1:15" ht="12.75" x14ac:dyDescent="0.35">
      <c r="I76" s="12" t="s">
        <v>7</v>
      </c>
      <c r="J76" s="13">
        <v>1</v>
      </c>
      <c r="K76" s="14">
        <f t="shared" ref="K76:K78" si="43">SUM(J76/$J$75)</f>
        <v>0.16666666666666666</v>
      </c>
      <c r="O76" s="6"/>
    </row>
    <row r="77" spans="1:15" ht="12.75" x14ac:dyDescent="0.35">
      <c r="I77" s="12" t="s">
        <v>9</v>
      </c>
      <c r="J77" s="13">
        <v>1</v>
      </c>
      <c r="K77" s="14">
        <f t="shared" si="43"/>
        <v>0.16666666666666666</v>
      </c>
      <c r="O77" s="6"/>
    </row>
    <row r="78" spans="1:15" ht="12.75" x14ac:dyDescent="0.35">
      <c r="I78" s="50" t="s">
        <v>13</v>
      </c>
      <c r="J78" s="43">
        <v>4</v>
      </c>
      <c r="K78" s="51">
        <f t="shared" si="43"/>
        <v>0.66666666666666663</v>
      </c>
      <c r="L78" s="52"/>
      <c r="M78" s="52"/>
      <c r="N78" s="52"/>
      <c r="O78" s="55"/>
    </row>
  </sheetData>
  <mergeCells count="8">
    <mergeCell ref="A1:G1"/>
    <mergeCell ref="I12:O12"/>
    <mergeCell ref="I1:O1"/>
    <mergeCell ref="A12:G12"/>
    <mergeCell ref="I62:O62"/>
    <mergeCell ref="A62:G62"/>
    <mergeCell ref="A3:G3"/>
    <mergeCell ref="I3:O3"/>
  </mergeCells>
  <printOptions horizontalCentered="1" gridLines="1"/>
  <pageMargins left="0.7" right="0.7" top="0.75" bottom="0.75" header="0" footer="0"/>
  <pageSetup scale="3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Meghan (NOR)</dc:creator>
  <cp:lastModifiedBy>mdaouser</cp:lastModifiedBy>
  <cp:lastPrinted>2021-04-08T19:10:38Z</cp:lastPrinted>
  <dcterms:created xsi:type="dcterms:W3CDTF">2021-04-08T19:11:24Z</dcterms:created>
  <dcterms:modified xsi:type="dcterms:W3CDTF">2021-04-08T19:12:33Z</dcterms:modified>
</cp:coreProperties>
</file>